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group\ISO\ISO Plan Development Phase III\CAP 15189\EDUCATION\CURRICULUM\WORK IN PROGRESS\Ongoing Projects\Special projects\2018 Culture Assessment Tool revision\"/>
    </mc:Choice>
  </mc:AlternateContent>
  <xr:revisionPtr revIDLastSave="0" documentId="13_ncr:1_{F920BBA8-D390-46F0-856A-4BF0548B1C09}" xr6:coauthVersionLast="37" xr6:coauthVersionMax="37" xr10:uidLastSave="{00000000-0000-0000-0000-000000000000}"/>
  <bookViews>
    <workbookView xWindow="3048" yWindow="468" windowWidth="20376" windowHeight="12816" tabRatio="582" xr2:uid="{00000000-000D-0000-FFFF-FFFF00000000}"/>
  </bookViews>
  <sheets>
    <sheet name="Instructions" sheetId="6" r:id="rId1"/>
    <sheet name="Current Culture" sheetId="2" r:id="rId2"/>
    <sheet name="coreStmts" sheetId="1" state="hidden" r:id="rId3"/>
    <sheet name="Graph" sheetId="3" r:id="rId4"/>
    <sheet name="Gaps" sheetId="5" r:id="rId5"/>
    <sheet name="Gaps - Sort by Size" sheetId="8" r:id="rId6"/>
    <sheet name="Aggregation Worksheet" sheetId="7" r:id="rId7"/>
  </sheets>
  <definedNames>
    <definedName name="_xlnm._FilterDatabase" localSheetId="1" hidden="1">'Current Culture'!$B$4:$B$103</definedName>
    <definedName name="_xlnm._FilterDatabase" localSheetId="4" hidden="1">Gaps!$B$3:$F$103</definedName>
    <definedName name="_xlnm._FilterDatabase" localSheetId="5" hidden="1">'Gaps - Sort by Size'!$B$3:$F$102</definedName>
    <definedName name="_xlnm.Print_Area" localSheetId="6">'Aggregation Worksheet'!$B$11:$J$16</definedName>
    <definedName name="_xlnm.Print_Area" localSheetId="1">'Current Culture'!$B$1:$I$103</definedName>
    <definedName name="_xlnm.Print_Area" localSheetId="4">Gaps!$B$3:$F$103</definedName>
    <definedName name="_xlnm.Print_Area" localSheetId="5">'Gaps - Sort by Size'!$B$3:$F$102</definedName>
    <definedName name="_xlnm.Print_Area" localSheetId="3">Graph!$B$2:$J$6</definedName>
    <definedName name="_xlnm.Print_Area" localSheetId="0">Instructions!$B$2:$O$34</definedName>
    <definedName name="_xlnm.Print_Titles" localSheetId="1">'Current Culture'!$2:$3</definedName>
    <definedName name="_xlnm.Print_Titles" localSheetId="4">Gaps!$3:$3</definedName>
    <definedName name="_xlnm.Print_Titles" localSheetId="5">'Gaps - Sort by Size'!$3:$3</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7" l="1"/>
  <c r="D15" i="7"/>
  <c r="E15" i="7"/>
  <c r="F15" i="7"/>
  <c r="G15" i="7"/>
  <c r="H15" i="7"/>
  <c r="I15" i="7"/>
  <c r="C16" i="7"/>
  <c r="D16" i="7"/>
  <c r="E16" i="7"/>
  <c r="F16" i="7"/>
  <c r="G16" i="7"/>
  <c r="H16" i="7"/>
  <c r="I16" i="7"/>
  <c r="L4" i="2"/>
  <c r="K4" i="2"/>
  <c r="E27" i="5"/>
  <c r="F27" i="5" s="1"/>
  <c r="J4" i="2"/>
  <c r="E20" i="5" s="1"/>
  <c r="F20" i="5" s="1"/>
  <c r="J26" i="2"/>
  <c r="E4" i="5" s="1"/>
  <c r="F4" i="5" s="1"/>
  <c r="D4" i="5"/>
  <c r="C4" i="5"/>
  <c r="J99" i="2"/>
  <c r="E5" i="5" s="1"/>
  <c r="F5" i="5" s="1"/>
  <c r="J69" i="2"/>
  <c r="E6" i="5" s="1"/>
  <c r="F6" i="5" s="1"/>
  <c r="B5" i="5"/>
  <c r="C5" i="5"/>
  <c r="D5" i="5"/>
  <c r="B6" i="5"/>
  <c r="C6" i="5"/>
  <c r="D6" i="5"/>
  <c r="B7" i="5"/>
  <c r="C7" i="5"/>
  <c r="D7" i="5"/>
  <c r="B8" i="5"/>
  <c r="C8" i="5"/>
  <c r="D8" i="5"/>
  <c r="B9" i="5"/>
  <c r="C9" i="5"/>
  <c r="D9" i="5"/>
  <c r="B10" i="5"/>
  <c r="C10" i="5"/>
  <c r="D10" i="5"/>
  <c r="B11" i="5"/>
  <c r="C11" i="5"/>
  <c r="D11" i="5"/>
  <c r="B12" i="5"/>
  <c r="C12" i="5"/>
  <c r="D12" i="5"/>
  <c r="B13" i="5"/>
  <c r="C13" i="5"/>
  <c r="D13" i="5"/>
  <c r="B14" i="5"/>
  <c r="C14" i="5"/>
  <c r="D14" i="5"/>
  <c r="B15" i="5"/>
  <c r="C15" i="5"/>
  <c r="D15" i="5"/>
  <c r="B16" i="5"/>
  <c r="C16" i="5"/>
  <c r="D16" i="5"/>
  <c r="B17" i="5"/>
  <c r="C17" i="5"/>
  <c r="D17" i="5"/>
  <c r="B18" i="5"/>
  <c r="C18" i="5"/>
  <c r="D18" i="5"/>
  <c r="B19" i="5"/>
  <c r="C19" i="5"/>
  <c r="D19" i="5"/>
  <c r="B20" i="5"/>
  <c r="C20" i="5"/>
  <c r="D20" i="5"/>
  <c r="B21" i="5"/>
  <c r="C21" i="5"/>
  <c r="D21" i="5"/>
  <c r="B22" i="5"/>
  <c r="C22" i="5"/>
  <c r="D22" i="5"/>
  <c r="B23" i="5"/>
  <c r="C23" i="5"/>
  <c r="D23" i="5"/>
  <c r="B24" i="5"/>
  <c r="C24" i="5"/>
  <c r="D24" i="5"/>
  <c r="B25" i="5"/>
  <c r="C25" i="5"/>
  <c r="D25" i="5"/>
  <c r="B26" i="5"/>
  <c r="C26" i="5"/>
  <c r="D26" i="5"/>
  <c r="B27" i="5"/>
  <c r="C27" i="5"/>
  <c r="D27" i="5"/>
  <c r="B28" i="5"/>
  <c r="C28" i="5"/>
  <c r="D28" i="5"/>
  <c r="B29" i="5"/>
  <c r="C29" i="5"/>
  <c r="D29" i="5"/>
  <c r="B30" i="5"/>
  <c r="C30" i="5"/>
  <c r="D30" i="5"/>
  <c r="B31" i="5"/>
  <c r="C31" i="5"/>
  <c r="D31" i="5"/>
  <c r="B32" i="5"/>
  <c r="C32" i="5"/>
  <c r="D32" i="5"/>
  <c r="B33" i="5"/>
  <c r="C33" i="5"/>
  <c r="D33" i="5"/>
  <c r="B34" i="5"/>
  <c r="C34" i="5"/>
  <c r="D34" i="5"/>
  <c r="B35" i="5"/>
  <c r="C35" i="5"/>
  <c r="D35" i="5"/>
  <c r="B36" i="5"/>
  <c r="C36" i="5"/>
  <c r="D36" i="5"/>
  <c r="B37" i="5"/>
  <c r="C37" i="5"/>
  <c r="D37" i="5"/>
  <c r="B38" i="5"/>
  <c r="C38" i="5"/>
  <c r="D38" i="5"/>
  <c r="B39" i="5"/>
  <c r="C39" i="5"/>
  <c r="D39" i="5"/>
  <c r="B40" i="5"/>
  <c r="C40" i="5"/>
  <c r="D40" i="5"/>
  <c r="B41" i="5"/>
  <c r="C41" i="5"/>
  <c r="D41" i="5"/>
  <c r="B42" i="5"/>
  <c r="C42" i="5"/>
  <c r="D42" i="5"/>
  <c r="B43" i="5"/>
  <c r="C43" i="5"/>
  <c r="D43" i="5"/>
  <c r="B44" i="5"/>
  <c r="C44" i="5"/>
  <c r="D44" i="5"/>
  <c r="B45" i="5"/>
  <c r="C45" i="5"/>
  <c r="D45" i="5"/>
  <c r="B46" i="5"/>
  <c r="C46" i="5"/>
  <c r="D46" i="5"/>
  <c r="B47" i="5"/>
  <c r="C47" i="5"/>
  <c r="D47" i="5"/>
  <c r="B48" i="5"/>
  <c r="C48" i="5"/>
  <c r="D48" i="5"/>
  <c r="B49" i="5"/>
  <c r="C49" i="5"/>
  <c r="D49" i="5"/>
  <c r="B50" i="5"/>
  <c r="C50" i="5"/>
  <c r="D50" i="5"/>
  <c r="B51" i="5"/>
  <c r="C51" i="5"/>
  <c r="D51" i="5"/>
  <c r="B52" i="5"/>
  <c r="C52" i="5"/>
  <c r="D52" i="5"/>
  <c r="B53" i="5"/>
  <c r="C53" i="5"/>
  <c r="D53" i="5"/>
  <c r="B54" i="5"/>
  <c r="C54" i="5"/>
  <c r="D54" i="5"/>
  <c r="B55" i="5"/>
  <c r="C55" i="5"/>
  <c r="D55" i="5"/>
  <c r="B56" i="5"/>
  <c r="C56" i="5"/>
  <c r="D56" i="5"/>
  <c r="B57" i="5"/>
  <c r="C57" i="5"/>
  <c r="D57" i="5"/>
  <c r="B58" i="5"/>
  <c r="C58" i="5"/>
  <c r="D58" i="5"/>
  <c r="B59" i="5"/>
  <c r="C59" i="5"/>
  <c r="D59" i="5"/>
  <c r="B60" i="5"/>
  <c r="C60" i="5"/>
  <c r="D60" i="5"/>
  <c r="B61" i="5"/>
  <c r="C61" i="5"/>
  <c r="D61" i="5"/>
  <c r="B62" i="5"/>
  <c r="C62" i="5"/>
  <c r="D62" i="5"/>
  <c r="B63" i="5"/>
  <c r="C63" i="5"/>
  <c r="D63" i="5"/>
  <c r="B64" i="5"/>
  <c r="C64" i="5"/>
  <c r="D64" i="5"/>
  <c r="B65" i="5"/>
  <c r="C65" i="5"/>
  <c r="D65" i="5"/>
  <c r="B66" i="5"/>
  <c r="C66" i="5"/>
  <c r="D66" i="5"/>
  <c r="B67" i="5"/>
  <c r="C67" i="5"/>
  <c r="D67" i="5"/>
  <c r="B68" i="5"/>
  <c r="C68" i="5"/>
  <c r="D68" i="5"/>
  <c r="B69" i="5"/>
  <c r="C69" i="5"/>
  <c r="D69" i="5"/>
  <c r="B70" i="5"/>
  <c r="C70" i="5"/>
  <c r="D70" i="5"/>
  <c r="B71" i="5"/>
  <c r="C71" i="5"/>
  <c r="D71" i="5"/>
  <c r="B72" i="5"/>
  <c r="C72" i="5"/>
  <c r="D72" i="5"/>
  <c r="B73" i="5"/>
  <c r="C73" i="5"/>
  <c r="D73" i="5"/>
  <c r="B74" i="5"/>
  <c r="C74" i="5"/>
  <c r="D74" i="5"/>
  <c r="B75" i="5"/>
  <c r="C75" i="5"/>
  <c r="D75" i="5"/>
  <c r="B76" i="5"/>
  <c r="C76" i="5"/>
  <c r="D76" i="5"/>
  <c r="B77" i="5"/>
  <c r="C77" i="5"/>
  <c r="D77" i="5"/>
  <c r="B78" i="5"/>
  <c r="C78" i="5"/>
  <c r="D78" i="5"/>
  <c r="B79" i="5"/>
  <c r="C79" i="5"/>
  <c r="D79" i="5"/>
  <c r="B80" i="5"/>
  <c r="C80" i="5"/>
  <c r="D80" i="5"/>
  <c r="B81" i="5"/>
  <c r="C81" i="5"/>
  <c r="D81" i="5"/>
  <c r="B82" i="5"/>
  <c r="C82" i="5"/>
  <c r="D82" i="5"/>
  <c r="B83" i="5"/>
  <c r="C83" i="5"/>
  <c r="D83" i="5"/>
  <c r="B84" i="5"/>
  <c r="C84" i="5"/>
  <c r="D84" i="5"/>
  <c r="B85" i="5"/>
  <c r="C85" i="5"/>
  <c r="D85" i="5"/>
  <c r="B86" i="5"/>
  <c r="C86" i="5"/>
  <c r="D86" i="5"/>
  <c r="B87" i="5"/>
  <c r="C87" i="5"/>
  <c r="D87" i="5"/>
  <c r="B88" i="5"/>
  <c r="C88" i="5"/>
  <c r="D88" i="5"/>
  <c r="L18" i="2"/>
  <c r="L26" i="2"/>
  <c r="L40" i="2"/>
  <c r="L43" i="2"/>
  <c r="L5" i="2"/>
  <c r="L6" i="2"/>
  <c r="L7" i="2"/>
  <c r="L8" i="2"/>
  <c r="L9" i="2"/>
  <c r="L10" i="2"/>
  <c r="L11" i="2"/>
  <c r="L12" i="2"/>
  <c r="L13" i="2"/>
  <c r="L14" i="2"/>
  <c r="L15" i="2"/>
  <c r="L16" i="2"/>
  <c r="L17" i="2"/>
  <c r="L19" i="2"/>
  <c r="L20" i="2"/>
  <c r="L21" i="2"/>
  <c r="L22" i="2"/>
  <c r="L23" i="2"/>
  <c r="L24" i="2"/>
  <c r="L25" i="2"/>
  <c r="L27" i="2"/>
  <c r="L28" i="2"/>
  <c r="L29" i="2"/>
  <c r="L30" i="2"/>
  <c r="L31" i="2"/>
  <c r="L32" i="2"/>
  <c r="L33" i="2"/>
  <c r="L34" i="2"/>
  <c r="L35" i="2"/>
  <c r="L36" i="2"/>
  <c r="L37" i="2"/>
  <c r="L38" i="2"/>
  <c r="L39" i="2"/>
  <c r="L41" i="2"/>
  <c r="L42"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K18" i="2"/>
  <c r="K26" i="2"/>
  <c r="K40" i="2"/>
  <c r="K43" i="2"/>
  <c r="K5" i="2"/>
  <c r="K6" i="2"/>
  <c r="K7" i="2"/>
  <c r="K8" i="2"/>
  <c r="K9" i="2"/>
  <c r="K10" i="2"/>
  <c r="K11" i="2"/>
  <c r="K12" i="2"/>
  <c r="K13" i="2"/>
  <c r="K14" i="2"/>
  <c r="K15" i="2"/>
  <c r="K16" i="2"/>
  <c r="K17" i="2"/>
  <c r="K19" i="2"/>
  <c r="K20" i="2"/>
  <c r="K21" i="2"/>
  <c r="K22" i="2"/>
  <c r="K23" i="2"/>
  <c r="K24" i="2"/>
  <c r="K25" i="2"/>
  <c r="K27" i="2"/>
  <c r="K28" i="2"/>
  <c r="K29" i="2"/>
  <c r="K30" i="2"/>
  <c r="K31" i="2"/>
  <c r="K32" i="2"/>
  <c r="K33" i="2"/>
  <c r="K34" i="2"/>
  <c r="K35" i="2"/>
  <c r="K36" i="2"/>
  <c r="K37" i="2"/>
  <c r="K38" i="2"/>
  <c r="K39" i="2"/>
  <c r="K41" i="2"/>
  <c r="K42"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F115" i="1"/>
  <c r="F116" i="1"/>
  <c r="F117" i="1"/>
  <c r="F118" i="1"/>
  <c r="F119" i="1"/>
  <c r="F120" i="1"/>
  <c r="F121" i="1"/>
  <c r="J30" i="2"/>
  <c r="E103" i="5" s="1"/>
  <c r="F103" i="5" s="1"/>
  <c r="J9" i="2"/>
  <c r="E102" i="5" s="1"/>
  <c r="F102" i="5" s="1"/>
  <c r="J68" i="2"/>
  <c r="E101" i="5" s="1"/>
  <c r="F101" i="5" s="1"/>
  <c r="J13" i="2"/>
  <c r="E100" i="5" s="1"/>
  <c r="F100" i="5" s="1"/>
  <c r="J36" i="2"/>
  <c r="E99" i="5" s="1"/>
  <c r="F99" i="5" s="1"/>
  <c r="J5" i="2"/>
  <c r="E98" i="5" s="1"/>
  <c r="F98" i="5" s="1"/>
  <c r="J48" i="2"/>
  <c r="E97" i="5" s="1"/>
  <c r="F97" i="5" s="1"/>
  <c r="J74" i="2"/>
  <c r="E96" i="5" s="1"/>
  <c r="F96" i="5" s="1"/>
  <c r="J81" i="2"/>
  <c r="E95" i="5" s="1"/>
  <c r="F95" i="5" s="1"/>
  <c r="J58" i="2"/>
  <c r="E94" i="5" s="1"/>
  <c r="F94" i="5" s="1"/>
  <c r="J95" i="2"/>
  <c r="E93" i="5" s="1"/>
  <c r="F93" i="5" s="1"/>
  <c r="J25" i="2"/>
  <c r="E92" i="5" s="1"/>
  <c r="F92" i="5" s="1"/>
  <c r="J101" i="2"/>
  <c r="E91" i="5" s="1"/>
  <c r="F91" i="5" s="1"/>
  <c r="J20" i="2"/>
  <c r="E90" i="5" s="1"/>
  <c r="F90" i="5" s="1"/>
  <c r="J85" i="2"/>
  <c r="E89" i="5" s="1"/>
  <c r="F89" i="5" s="1"/>
  <c r="J50" i="2"/>
  <c r="E88" i="5" s="1"/>
  <c r="F88" i="5" s="1"/>
  <c r="J59" i="2"/>
  <c r="E87" i="5" s="1"/>
  <c r="F87" i="5" s="1"/>
  <c r="J66" i="2"/>
  <c r="E86" i="5" s="1"/>
  <c r="F86" i="5" s="1"/>
  <c r="J16" i="2"/>
  <c r="E85" i="5" s="1"/>
  <c r="F85" i="5" s="1"/>
  <c r="J76" i="2"/>
  <c r="E84" i="5" s="1"/>
  <c r="F84" i="5" s="1"/>
  <c r="J78" i="2"/>
  <c r="E83" i="5" s="1"/>
  <c r="F83" i="5" s="1"/>
  <c r="J94" i="2"/>
  <c r="E82" i="5" s="1"/>
  <c r="F82" i="5" s="1"/>
  <c r="J54" i="2"/>
  <c r="E81" i="5" s="1"/>
  <c r="F81" i="5" s="1"/>
  <c r="J100" i="2"/>
  <c r="E80" i="5" s="1"/>
  <c r="F80" i="5" s="1"/>
  <c r="J28" i="2"/>
  <c r="E79" i="5" s="1"/>
  <c r="F79" i="5" s="1"/>
  <c r="J14" i="2"/>
  <c r="E78" i="5" s="1"/>
  <c r="F78" i="5" s="1"/>
  <c r="J80" i="2"/>
  <c r="E77" i="5" s="1"/>
  <c r="F77" i="5" s="1"/>
  <c r="J63" i="2"/>
  <c r="E76" i="5" s="1"/>
  <c r="F76" i="5" s="1"/>
  <c r="J82" i="2"/>
  <c r="E75" i="5" s="1"/>
  <c r="F75" i="5" s="1"/>
  <c r="J46" i="2"/>
  <c r="E74" i="5" s="1"/>
  <c r="F74" i="5" s="1"/>
  <c r="J57" i="2"/>
  <c r="E73" i="5" s="1"/>
  <c r="F73" i="5" s="1"/>
  <c r="J17" i="2"/>
  <c r="E72" i="5" s="1"/>
  <c r="F72" i="5" s="1"/>
  <c r="J87" i="2"/>
  <c r="E71" i="5" s="1"/>
  <c r="F71" i="5" s="1"/>
  <c r="J35" i="2"/>
  <c r="E70" i="5" s="1"/>
  <c r="F70" i="5" s="1"/>
  <c r="J64" i="2"/>
  <c r="E69" i="5" s="1"/>
  <c r="F69" i="5" s="1"/>
  <c r="J10" i="2"/>
  <c r="E68" i="5" s="1"/>
  <c r="F68" i="5" s="1"/>
  <c r="J67" i="2"/>
  <c r="E67" i="5" s="1"/>
  <c r="F67" i="5" s="1"/>
  <c r="J97" i="2"/>
  <c r="E66" i="5" s="1"/>
  <c r="F66" i="5" s="1"/>
  <c r="J65" i="2"/>
  <c r="E65" i="5" s="1"/>
  <c r="F65" i="5" s="1"/>
  <c r="J15" i="2"/>
  <c r="E64" i="5" s="1"/>
  <c r="F64" i="5" s="1"/>
  <c r="J38" i="2"/>
  <c r="E63" i="5" s="1"/>
  <c r="F63" i="5" s="1"/>
  <c r="J55" i="2"/>
  <c r="E62" i="5" s="1"/>
  <c r="F62" i="5" s="1"/>
  <c r="J79" i="2"/>
  <c r="E61" i="5" s="1"/>
  <c r="F61" i="5" s="1"/>
  <c r="J86" i="2"/>
  <c r="E60" i="5" s="1"/>
  <c r="F60" i="5" s="1"/>
  <c r="J27" i="2"/>
  <c r="E59" i="5" s="1"/>
  <c r="F59" i="5" s="1"/>
  <c r="J42" i="2"/>
  <c r="E58" i="5" s="1"/>
  <c r="F58" i="5" s="1"/>
  <c r="J60" i="2"/>
  <c r="E57" i="5" s="1"/>
  <c r="F57" i="5" s="1"/>
  <c r="J11" i="2"/>
  <c r="E56" i="5" s="1"/>
  <c r="F56" i="5" s="1"/>
  <c r="J62" i="2"/>
  <c r="E55" i="5" s="1"/>
  <c r="F55" i="5" s="1"/>
  <c r="J98" i="2"/>
  <c r="E54" i="5" s="1"/>
  <c r="F54" i="5" s="1"/>
  <c r="J31" i="2"/>
  <c r="E53" i="5" s="1"/>
  <c r="F53" i="5" s="1"/>
  <c r="J103" i="2"/>
  <c r="E52" i="5" s="1"/>
  <c r="F52" i="5" s="1"/>
  <c r="J77" i="2"/>
  <c r="E51" i="5" s="1"/>
  <c r="F51" i="5" s="1"/>
  <c r="J102" i="2"/>
  <c r="E50" i="5" s="1"/>
  <c r="F50" i="5" s="1"/>
  <c r="J39" i="2"/>
  <c r="E49" i="5" s="1"/>
  <c r="F49" i="5" s="1"/>
  <c r="J29" i="2"/>
  <c r="E48" i="5" s="1"/>
  <c r="F48" i="5" s="1"/>
  <c r="J51" i="2"/>
  <c r="E47" i="5" s="1"/>
  <c r="F47" i="5" s="1"/>
  <c r="J52" i="2"/>
  <c r="E46" i="5" s="1"/>
  <c r="F46" i="5" s="1"/>
  <c r="J89" i="2"/>
  <c r="E45" i="5" s="1"/>
  <c r="F45" i="5" s="1"/>
  <c r="J12" i="2"/>
  <c r="E44" i="5" s="1"/>
  <c r="F44" i="5" s="1"/>
  <c r="J49" i="2"/>
  <c r="E43" i="5" s="1"/>
  <c r="F43" i="5" s="1"/>
  <c r="J34" i="2"/>
  <c r="E42" i="5" s="1"/>
  <c r="F42" i="5" s="1"/>
  <c r="J96" i="2"/>
  <c r="E41" i="5" s="1"/>
  <c r="F41" i="5" s="1"/>
  <c r="J22" i="2"/>
  <c r="E40" i="5" s="1"/>
  <c r="F40" i="5" s="1"/>
  <c r="J92" i="2"/>
  <c r="E39" i="5" s="1"/>
  <c r="F39" i="5" s="1"/>
  <c r="J45" i="2"/>
  <c r="E38" i="5" s="1"/>
  <c r="F38" i="5" s="1"/>
  <c r="J72" i="2"/>
  <c r="E37" i="5" s="1"/>
  <c r="F37" i="5" s="1"/>
  <c r="J32" i="2"/>
  <c r="E36" i="5" s="1"/>
  <c r="F36" i="5" s="1"/>
  <c r="J33" i="2"/>
  <c r="E35" i="5" s="1"/>
  <c r="F35" i="5" s="1"/>
  <c r="J90" i="2"/>
  <c r="E34" i="5" s="1"/>
  <c r="F34" i="5" s="1"/>
  <c r="J41" i="2"/>
  <c r="E33" i="5" s="1"/>
  <c r="F33" i="5" s="1"/>
  <c r="J6" i="2"/>
  <c r="E32" i="5" s="1"/>
  <c r="F32" i="5" s="1"/>
  <c r="J37" i="2"/>
  <c r="E31" i="5" s="1"/>
  <c r="F31" i="5" s="1"/>
  <c r="J23" i="2"/>
  <c r="E30" i="5" s="1"/>
  <c r="F30" i="5" s="1"/>
  <c r="J70" i="2"/>
  <c r="E29" i="5" s="1"/>
  <c r="F29" i="5" s="1"/>
  <c r="J53" i="2"/>
  <c r="E28" i="5" s="1"/>
  <c r="F28" i="5" s="1"/>
  <c r="J47" i="2"/>
  <c r="J24" i="2"/>
  <c r="E26" i="5" s="1"/>
  <c r="F26" i="5" s="1"/>
  <c r="J8" i="2"/>
  <c r="E25" i="5" s="1"/>
  <c r="F25" i="5" s="1"/>
  <c r="J83" i="2"/>
  <c r="E24" i="5" s="1"/>
  <c r="F24" i="5" s="1"/>
  <c r="J44" i="2"/>
  <c r="E23" i="5" s="1"/>
  <c r="F23" i="5" s="1"/>
  <c r="J21" i="2"/>
  <c r="E22" i="5" s="1"/>
  <c r="F22" i="5" s="1"/>
  <c r="J71" i="2"/>
  <c r="E21" i="5" s="1"/>
  <c r="F21" i="5" s="1"/>
  <c r="J56" i="2"/>
  <c r="E19" i="5" s="1"/>
  <c r="F19" i="5" s="1"/>
  <c r="J7" i="2"/>
  <c r="E18" i="5" s="1"/>
  <c r="F18" i="5" s="1"/>
  <c r="J93" i="2"/>
  <c r="E17" i="5" s="1"/>
  <c r="F17" i="5" s="1"/>
  <c r="J88" i="2"/>
  <c r="E16" i="5" s="1"/>
  <c r="F16" i="5" s="1"/>
  <c r="J73" i="2"/>
  <c r="E15" i="5" s="1"/>
  <c r="F15" i="5" s="1"/>
  <c r="J61" i="2"/>
  <c r="E14" i="5" s="1"/>
  <c r="F14" i="5" s="1"/>
  <c r="J91" i="2"/>
  <c r="E13" i="5" s="1"/>
  <c r="F13" i="5" s="1"/>
  <c r="J19" i="2"/>
  <c r="E12" i="5" s="1"/>
  <c r="F12" i="5" s="1"/>
  <c r="J84" i="2"/>
  <c r="E11" i="5" s="1"/>
  <c r="F11" i="5" s="1"/>
  <c r="J18" i="2"/>
  <c r="E10" i="5" s="1"/>
  <c r="F10" i="5" s="1"/>
  <c r="J43" i="2"/>
  <c r="E9" i="5" s="1"/>
  <c r="F9" i="5" s="1"/>
  <c r="J75" i="2"/>
  <c r="E8" i="5" s="1"/>
  <c r="F8" i="5" s="1"/>
  <c r="J40" i="2"/>
  <c r="E7" i="5" s="1"/>
  <c r="F7" i="5" s="1"/>
  <c r="I14" i="7"/>
  <c r="H14" i="7"/>
  <c r="G14" i="7"/>
  <c r="F14" i="7"/>
  <c r="E14" i="7"/>
  <c r="D14" i="7"/>
  <c r="C14" i="7"/>
  <c r="D120" i="1"/>
  <c r="D121" i="1"/>
  <c r="D119" i="1"/>
  <c r="D118" i="1"/>
  <c r="D117" i="1"/>
  <c r="D116" i="1"/>
  <c r="D115" i="1"/>
  <c r="K3" i="1"/>
  <c r="E117" i="1" l="1"/>
  <c r="E6" i="3" s="1"/>
  <c r="E121" i="1"/>
  <c r="I6" i="3" s="1"/>
  <c r="E118" i="1"/>
  <c r="F6" i="3" s="1"/>
  <c r="E115" i="1"/>
  <c r="C6" i="3" s="1"/>
  <c r="E120" i="1"/>
  <c r="H6" i="3" s="1"/>
  <c r="E119" i="1"/>
  <c r="G6" i="3" s="1"/>
  <c r="E116" i="1"/>
  <c r="D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Bernadette Doerr</author>
  </authors>
  <commentList>
    <comment ref="F3" authorId="0" shapeId="0" xr:uid="{00000000-0006-0000-0400-000001000000}">
      <text>
        <r>
          <rPr>
            <b/>
            <sz val="10"/>
            <color indexed="81"/>
            <rFont val="Calibri"/>
          </rPr>
          <t>Green = "Need more of this"
Red = "Need less of this"</t>
        </r>
      </text>
    </comment>
  </commentList>
</comments>
</file>

<file path=xl/sharedStrings.xml><?xml version="1.0" encoding="utf-8"?>
<sst xmlns="http://schemas.openxmlformats.org/spreadsheetml/2006/main" count="813" uniqueCount="243">
  <si>
    <t>Behavior</t>
  </si>
  <si>
    <t>Dimension</t>
  </si>
  <si>
    <t>Pos/Neg</t>
  </si>
  <si>
    <t>Orig. Order</t>
  </si>
  <si>
    <t>Innovation</t>
  </si>
  <si>
    <t>Neg</t>
  </si>
  <si>
    <t>Pos</t>
  </si>
  <si>
    <t>Staff go along with unsatisfactory situations.</t>
  </si>
  <si>
    <t>Staff defer to those above them in hierarchy, even if they have good reasons for disagreeing or have better options.</t>
  </si>
  <si>
    <t>Staff are reluctant to challenge situations.</t>
  </si>
  <si>
    <t>In considering whether to speak up about an unsatisfactory situation, staff fear consequences to themselves more than consequences to customers.</t>
  </si>
  <si>
    <t>Staff engage in passive resistance – e.g. refusing to comply, sabotaging, criticizing privately, complaining.</t>
  </si>
  <si>
    <t>Speaking Up</t>
  </si>
  <si>
    <t>Leaders and managers ignore or devalue the perspectives of those who are lower in the hierarchy.</t>
  </si>
  <si>
    <t>Leaders and managers avoid openly and directly addressing conflict.</t>
  </si>
  <si>
    <t>Staff share their expertise and perspective, even with those who rank above them.</t>
  </si>
  <si>
    <t>Staff respectfully disagree with supervisors and managers.</t>
  </si>
  <si>
    <t>Staff feel safe sharing their views.</t>
  </si>
  <si>
    <t>Staff suggest changes and improvements.</t>
  </si>
  <si>
    <t>Staff feel comfortable asking about how things work, or how to do something, without fear of exposing their ignorance.</t>
  </si>
  <si>
    <t>Staff feel comfortable pointing out problems without fear of repercussions.</t>
  </si>
  <si>
    <t>Leaders and managers listen to staff when they raise issues.</t>
  </si>
  <si>
    <t>Leaders and managers actively solicit the perspectives of those closest to the work or with the most knowledge.</t>
  </si>
  <si>
    <t>Leaders and managers defer to those with the most expertise rather than deferring to the hierarchy.</t>
  </si>
  <si>
    <t>Leaders and managers recognize conflict and address it honestly, respectfully, productively, and in a timely manner.</t>
  </si>
  <si>
    <t>Going Above and Beyond</t>
  </si>
  <si>
    <t>Staff stay silent even when aware of quality issues.</t>
  </si>
  <si>
    <t>Staff tell external assessors and inspectors about quality issues that don’t appear in the laboratory’s occurrence management documents.</t>
  </si>
  <si>
    <t>Staff have a fear of retribution for disclosing quality problems that overrides the desire to improve.</t>
  </si>
  <si>
    <t>Leaders and managers reprimand or discipline those who make errors or who bring errors to management’s attention.</t>
  </si>
  <si>
    <t>Leaders and managers ask staff if there are quality issues in ways that put people on the spot and make it tempting to say nothing.</t>
  </si>
  <si>
    <t>Staff report errors to management.</t>
  </si>
  <si>
    <t>Staff report concerns and potential quality problems.</t>
  </si>
  <si>
    <t>Staff feel comfortable admitting a mistake they made while attempting to follow procedures and policies.</t>
  </si>
  <si>
    <t>Staff trust that their supervisor will be fair, consistent, and understanding in responding to reports about errors or oversights.</t>
  </si>
  <si>
    <t>Staff believe their supervisor cares about them as a person.</t>
  </si>
  <si>
    <t>Leaders and managers seek to drive fear out of the workplace.</t>
  </si>
  <si>
    <t>Leaders and managers ask individuals directly if there are issues or problems.</t>
  </si>
  <si>
    <t>Leaders and managers ask everyone if there are quality issues or problems; they don’t just pick and choose.</t>
  </si>
  <si>
    <t>Transparency</t>
  </si>
  <si>
    <t>Process Orientation</t>
  </si>
  <si>
    <t>Staff have a low sense of ownership over the work they are involved in.</t>
  </si>
  <si>
    <t>Leaders and managers make decisions within their limited work group/silo, rather than reaching out for the best expertise in the organization.</t>
  </si>
  <si>
    <t>Staff have a high sense of ownership over the work they are involved in.</t>
  </si>
  <si>
    <t>Staff take responsibility for results.</t>
  </si>
  <si>
    <t>Staff understand the big picture: the stakeholders, the purpose, and the rationale for the current process.</t>
  </si>
  <si>
    <t>Staff feel like valued members of the laboratory team.</t>
  </si>
  <si>
    <t>Staff take initiative and act assertively to promote quality.</t>
  </si>
  <si>
    <t>Staff initiate process improvements.</t>
  </si>
  <si>
    <t>Leaders and managers include front line staff in decision making.</t>
  </si>
  <si>
    <t>Leaders and managers make decisions with the best available resources and expertise.</t>
  </si>
  <si>
    <t>Leaders and managers show appreciation for ideas and input from staff.</t>
  </si>
  <si>
    <t>Leaders and managers help staff understand the big picture.</t>
  </si>
  <si>
    <t>Teamwork and Involvement</t>
  </si>
  <si>
    <t>Never</t>
  </si>
  <si>
    <t>Rarely</t>
  </si>
  <si>
    <t>Always</t>
  </si>
  <si>
    <t>Staff display  “agreeableness” and give in, even when there is disagreement and a belief that the approach being accepted is sub-optimal.</t>
  </si>
  <si>
    <t>Staff hide errors from supervisors and others.</t>
  </si>
  <si>
    <t>Staff have a desire to improve that overrides concerns about the consequences of disclosing problems.</t>
  </si>
  <si>
    <t>Leaders and managers support staff and encourage them to escalate errors; they reward and recognize those that come forward.</t>
  </si>
  <si>
    <t>Leaders and managers are fair, consistent, and understanding in responding to errors or oversights of staff.</t>
  </si>
  <si>
    <t>Staff have a “cog in the machine” attitude (i.e., take the perspective, “I just do what I’m told”).</t>
  </si>
  <si>
    <t>Staff work as a team with peers, managers, and leaders.</t>
  </si>
  <si>
    <t>Leaders and managers expect, encourage, and model proactive pursuit of quality – e.g., admit mistakes, investigate problems, admit process weaknesses, look for improvements.</t>
  </si>
  <si>
    <t>When choosing not to accept an idea or suggestion from staff, leaders and managers make sure to explain the rationale for the chosen approach.</t>
  </si>
  <si>
    <t>Staff create workarounds to cumbersome processes without speaking up about the problems.</t>
  </si>
  <si>
    <t>Leaders and managers pressure staff to follow processes without listening to staff complaints about those processes.</t>
  </si>
  <si>
    <t>Staff speak up about risks they see.</t>
  </si>
  <si>
    <t>Staff speak up when processes are cumbersome and will likely result in a workaround.</t>
  </si>
  <si>
    <t>Staff speak up about issues that affect efficiency or quality, or that need to be addressed (e.g., environmental, ergonomic).</t>
  </si>
  <si>
    <t>Leaders and managers work to remove obstacles from processes that make them cumbersome.</t>
  </si>
  <si>
    <t>Some of the Time</t>
  </si>
  <si>
    <t>Most of the Time</t>
  </si>
  <si>
    <t>RandSort</t>
  </si>
  <si>
    <t>Current Culture</t>
  </si>
  <si>
    <t>Needed Culture</t>
  </si>
  <si>
    <t>Gap</t>
  </si>
  <si>
    <r>
      <t xml:space="preserve">INSTRUCTIONS: ENTER AN 'X' IN THE COLUMN THAT BEST DESCRIBES THE </t>
    </r>
    <r>
      <rPr>
        <b/>
        <i/>
        <u/>
        <sz val="12"/>
        <color rgb="FFC00000"/>
        <rFont val="Calibri (Body)"/>
      </rPr>
      <t>CURRENT</t>
    </r>
    <r>
      <rPr>
        <b/>
        <i/>
        <sz val="12"/>
        <color rgb="FFC00000"/>
        <rFont val="Calibri (Body)"/>
      </rPr>
      <t xml:space="preserve"> BEHAVIOR</t>
    </r>
    <r>
      <rPr>
        <b/>
        <i/>
        <sz val="12"/>
        <color rgb="FFC00000"/>
        <rFont val="Calibri"/>
        <scheme val="minor"/>
      </rPr>
      <t xml:space="preserve"> IN YOUR LAB (FROM 1=NEVER TO 5=ALWAYS)</t>
    </r>
  </si>
  <si>
    <t>Total</t>
  </si>
  <si>
    <t>Current Completed</t>
  </si>
  <si>
    <t>Needed Completed</t>
  </si>
  <si>
    <t>Positive / Negative Load on Dimension</t>
  </si>
  <si>
    <t>Raw</t>
  </si>
  <si>
    <t>Reversed</t>
  </si>
  <si>
    <t>Risk Awareness</t>
  </si>
  <si>
    <t>Managers and leaders trace QC and PT anomalies to their root cause.</t>
  </si>
  <si>
    <t>Staff focus on immediate task without maintaining awareness of risks.</t>
  </si>
  <si>
    <t>Managers and leaders ascribe events to “random error.”</t>
  </si>
  <si>
    <t>Managers and leaders tell staff to repeat a QC test that failed, and proceed with testing if it is acceptable.</t>
  </si>
  <si>
    <t>Managers and leaders prioritize throughput and volume, delaying addressing QC or PT anomalies.</t>
  </si>
  <si>
    <t>Managers and leaders show inconsistency  about how risk principles and policies apply to their own processes.</t>
  </si>
  <si>
    <t>Managers and leaders delay or procrastinate in addressing risks.</t>
  </si>
  <si>
    <t>Staff are conscious of day-to-day risks.</t>
  </si>
  <si>
    <t>Staff maintain a risk mindset.</t>
  </si>
  <si>
    <t>Staff proactively look for risks in the environment.</t>
  </si>
  <si>
    <t>Staff comply with policies, processes, and procedures.</t>
  </si>
  <si>
    <t>Staff communicate issues regarding risks to supervisors, managers, and leaders.</t>
  </si>
  <si>
    <t>Staff ask questions of leadership when something doesn’t seem right.</t>
  </si>
  <si>
    <t>Managers and leaders stop testing when staff bring a risk issue such as a QC failure to their attention.</t>
  </si>
  <si>
    <t>Managers and leaders make sure staff have time and resources to complete tasks.</t>
  </si>
  <si>
    <t>Managers and leaders show a commitment to risk management through their words and actions.</t>
  </si>
  <si>
    <t>Overview</t>
  </si>
  <si>
    <t>Directions</t>
  </si>
  <si>
    <t xml:space="preserve">Each statement describes a behavior. </t>
  </si>
  <si>
    <t>Example: How Process-Oriented is my lab's current culture?</t>
  </si>
  <si>
    <t>Example: Which of these behaviors does our lab need to work on the most? [Sort by Gap, largest to smallest]</t>
  </si>
  <si>
    <t>The goal is to help you pinpoint which dimensions of the culture you should focus on for improvement, and which behaviors will have the greatest impact.</t>
  </si>
  <si>
    <r>
      <t xml:space="preserve">The </t>
    </r>
    <r>
      <rPr>
        <sz val="12"/>
        <color theme="8"/>
        <rFont val="Calibri (Body)"/>
      </rPr>
      <t>'Current Culture'</t>
    </r>
    <r>
      <rPr>
        <sz val="12"/>
        <color theme="1"/>
        <rFont val="Calibri"/>
        <family val="2"/>
        <scheme val="minor"/>
      </rPr>
      <t xml:space="preserve"> worksheet presents you with a list of statements. </t>
    </r>
  </si>
  <si>
    <r>
      <t xml:space="preserve">On the </t>
    </r>
    <r>
      <rPr>
        <sz val="12"/>
        <color theme="8"/>
        <rFont val="Calibri (Body)"/>
      </rPr>
      <t>'Graph'</t>
    </r>
    <r>
      <rPr>
        <sz val="12"/>
        <color theme="1"/>
        <rFont val="Calibri"/>
        <family val="2"/>
        <scheme val="minor"/>
      </rPr>
      <t xml:space="preserve"> worksheet, you can view the dimension-level results.</t>
    </r>
  </si>
  <si>
    <t>Staff, managers, and leaders are reluctant to change processes, question assumptions, or step back and examine the way things are.</t>
  </si>
  <si>
    <t>Staff, managers, and leaders support change.</t>
  </si>
  <si>
    <t>Staff, managers, and leaders are comfortable and inclined to change processes, question assumptions, or step back and examine the way things are.</t>
  </si>
  <si>
    <t>Staff, managers, and leaders build continuous improvement into processes.</t>
  </si>
  <si>
    <t>Staff, managers, and leaders feel comfortable suggesting changes without fear of repercussions.</t>
  </si>
  <si>
    <t>Staff, managers, and leaders feel confident making process improvements without fearing they will lose their jobs because of new efficiencies or eliminated tasks.</t>
  </si>
  <si>
    <t>Staff, managers, and leaders do the least possible to meet requirements, keep their job, and get the work done.</t>
  </si>
  <si>
    <t>Staff, managers, and leaders view occurrences and the discovery of non-conformances as negatives – as things that generate burdens and extra work.</t>
  </si>
  <si>
    <t>Staff, managers, and leaders do more than is required, striving for higher levels of quality, continuous improvement, and achievement.</t>
  </si>
  <si>
    <t>Staff, managers, and leaders speak proudly about the improvement projects in their area to people who pass through for inspections, assessments, or other occasions.</t>
  </si>
  <si>
    <t>Staff, managers, and leaders view occurrences as useful – as opportunities for learning and creating improvements.</t>
  </si>
  <si>
    <t>Staff, managers, and leaders request internal audits of their processes; they are not afraid to have process weaknesses or opportunities exposed.</t>
  </si>
  <si>
    <t>Staff, managers, and leaders spend much of day responding to immediate needs or problems; there is considerable “fire-fighting.”</t>
  </si>
  <si>
    <t>Staff, managers, and leaders respond to mistakes by looking for a process cause.</t>
  </si>
  <si>
    <t>Staff, managers, and leaders investigate problems thoroughly.</t>
  </si>
  <si>
    <t>Staff, managers, and leaders develop solutions that will permanently fix problems.</t>
  </si>
  <si>
    <t>Staff, managers, and leaders spend most of the day on activities that can be traced to established, documented core processes (pre-, analytic, post-) or support processes (e.g., corrective action).</t>
  </si>
  <si>
    <t>Staff, managers, and leaders look for explanations when results deviate from expectations.</t>
  </si>
  <si>
    <t>Staff, managers, and leaders acknowledge and appreciate those who bring problems or issues forward;  they show the resolution of the problem to all staff.</t>
  </si>
  <si>
    <t>Rarely Occurs</t>
  </si>
  <si>
    <t>Occurs Some of the Time</t>
  </si>
  <si>
    <t>Occurs Most of the Time</t>
  </si>
  <si>
    <t>ALWAYS Occurs</t>
  </si>
  <si>
    <t>NEVER Occurs</t>
  </si>
  <si>
    <t>Staff, managers, and leaders look for weaknesses of processes and procedures using the tools of root cause analysis, lean, and mistake proofing.</t>
  </si>
  <si>
    <t>Leaders and managers dismiss or minimize the concerns and grievances of individuals or groups.</t>
  </si>
  <si>
    <t>Leaders and managers acknowledge and show respect for concerns and grievances of individuals and groups.</t>
  </si>
  <si>
    <t>Staff are curious and energetic in going about their work.</t>
  </si>
  <si>
    <t>Staff, managers, and leaders create “quick fixes” to problems, without committing to investigation and long-term solutions.</t>
  </si>
  <si>
    <t>Staff understand and support the goals that the medical staff and laboratory leadership are working toward.</t>
  </si>
  <si>
    <t>Managers and leaders support the status quo at the expense of improvement.</t>
  </si>
  <si>
    <t>Staff support the status quo at the expense of improvement.</t>
  </si>
  <si>
    <t>Leaders and managers involve staff in decisions such as what quality metrics to use.</t>
  </si>
  <si>
    <t>When investigating mistakes, staff, managers, and leaders tend to ask, “Who did it?”; they respond to mistakes by looking for a person to blame.</t>
  </si>
  <si>
    <t>When investigating mistakes, staff, managers, and leaders generate corrective actions that conclude that the solution is to “retrain the employee.”</t>
  </si>
  <si>
    <t>In investigating problems, staff, managers, and leaders reject explanations that focus on individuals and their strengths and weaknesses.</t>
  </si>
  <si>
    <t>When investigating mistakes, staff, managers, and leaders tend to ask, “How did it happen?” rather than, "Who did it?"</t>
  </si>
  <si>
    <t>When investigating mistakes, staff, managers, and leaders generate root cause analyses that conclude that the problem was “human error.”</t>
  </si>
  <si>
    <t>After solving problems with quick fixes/shallow corrections, staff, managers, and leaders move on to other projects without identifying root cause and corrective action work to be done.</t>
  </si>
  <si>
    <t>When investigating mistakes, staff, managers, and leaders generate root cause analyses that conclude that the problem was “inattention to procedure” or “not following procedure,” without investigating the procedure for risks or weaknesses.</t>
  </si>
  <si>
    <t>If processes or procedures were not followed, staff, managers, and leaders look for reasons a person might find them cumbersome or impossible.</t>
  </si>
  <si>
    <t>Need MORE of this</t>
  </si>
  <si>
    <t>Need LESS of this</t>
  </si>
  <si>
    <t>Columns range from 1 (Never Occurs -- i.e., this behavior never occurs in our lab) to 5 (Always Occurs -- i.e., this behavior is prevalent in our lab).</t>
  </si>
  <si>
    <t>Lab Member 1</t>
  </si>
  <si>
    <t>Lab Member 2</t>
  </si>
  <si>
    <t>Lab Member 3</t>
  </si>
  <si>
    <t>Lab Member 4</t>
  </si>
  <si>
    <t>Lab Member 5</t>
  </si>
  <si>
    <t>Lab Member 6</t>
  </si>
  <si>
    <t>Lab Member 7</t>
  </si>
  <si>
    <t>Lab Member 8</t>
  </si>
  <si>
    <t>Lab Member 9</t>
  </si>
  <si>
    <t>Lab Member 10</t>
  </si>
  <si>
    <t>Lab Member 11</t>
  </si>
  <si>
    <t>Lab Member 12</t>
  </si>
  <si>
    <t>Lab Member 13</t>
  </si>
  <si>
    <t>Lab Member 14</t>
  </si>
  <si>
    <t>Lab Member 15</t>
  </si>
  <si>
    <t>Lab Member 16</t>
  </si>
  <si>
    <t>Lab Member 17</t>
  </si>
  <si>
    <t>Lab Member 18</t>
  </si>
  <si>
    <t>Lab Member 19</t>
  </si>
  <si>
    <t>Lab Member 20</t>
  </si>
  <si>
    <t>LAB LEVEL</t>
  </si>
  <si>
    <t>If you would like to combine multiple lab members' responses into a single "lab view" of the culture, this worksheet will help you aggregate individual scores.</t>
  </si>
  <si>
    <t>INSTRUCTIONS:</t>
  </si>
  <si>
    <t>NOTE: Lab members may be sensitive about sharing their individual responses with another member of the lab.</t>
  </si>
  <si>
    <t>For this reason, we recommend assigning a neutral third party to collect and aggregate the responses,</t>
  </si>
  <si>
    <t>SORTING INSTRUCTIONS</t>
  </si>
  <si>
    <r>
      <t>4. Select '</t>
    </r>
    <r>
      <rPr>
        <b/>
        <sz val="12"/>
        <color theme="1"/>
        <rFont val="Calibri"/>
        <family val="2"/>
        <scheme val="minor"/>
      </rPr>
      <t>Values</t>
    </r>
    <r>
      <rPr>
        <sz val="12"/>
        <color theme="1"/>
        <rFont val="Calibri"/>
        <family val="2"/>
        <scheme val="minor"/>
      </rPr>
      <t>' in the dialog box, and click the '</t>
    </r>
    <r>
      <rPr>
        <b/>
        <sz val="12"/>
        <color theme="1"/>
        <rFont val="Calibri"/>
        <family val="2"/>
        <scheme val="minor"/>
      </rPr>
      <t>OK</t>
    </r>
    <r>
      <rPr>
        <sz val="12"/>
        <color theme="1"/>
        <rFont val="Calibri"/>
        <family val="2"/>
        <scheme val="minor"/>
      </rPr>
      <t>' button.</t>
    </r>
  </si>
  <si>
    <r>
      <t xml:space="preserve">2. </t>
    </r>
    <r>
      <rPr>
        <b/>
        <sz val="12"/>
        <color theme="1"/>
        <rFont val="Calibri"/>
        <family val="2"/>
        <scheme val="minor"/>
      </rPr>
      <t xml:space="preserve">Copy </t>
    </r>
    <r>
      <rPr>
        <sz val="12"/>
        <color theme="1"/>
        <rFont val="Calibri"/>
        <family val="2"/>
        <scheme val="minor"/>
      </rPr>
      <t>the contents of the table ('control+C', 'command+C', or 'Copy' from the ribbon).</t>
    </r>
  </si>
  <si>
    <r>
      <t xml:space="preserve">6. Select the </t>
    </r>
    <r>
      <rPr>
        <b/>
        <sz val="12"/>
        <color theme="1"/>
        <rFont val="Calibri"/>
        <family val="2"/>
        <scheme val="minor"/>
      </rPr>
      <t>column</t>
    </r>
    <r>
      <rPr>
        <sz val="12"/>
        <color theme="1"/>
        <rFont val="Calibri"/>
        <family val="2"/>
        <scheme val="minor"/>
      </rPr>
      <t xml:space="preserve"> you want to sort by (e.g., "Difference") and the </t>
    </r>
    <r>
      <rPr>
        <b/>
        <sz val="12"/>
        <color theme="1"/>
        <rFont val="Calibri"/>
        <family val="2"/>
        <scheme val="minor"/>
      </rPr>
      <t xml:space="preserve">order </t>
    </r>
    <r>
      <rPr>
        <sz val="12"/>
        <color theme="1"/>
        <rFont val="Calibri"/>
        <family val="2"/>
        <scheme val="minor"/>
      </rPr>
      <t>(e.g., "Largest to Smallest"), then click '</t>
    </r>
    <r>
      <rPr>
        <b/>
        <sz val="12"/>
        <color theme="1"/>
        <rFont val="Calibri"/>
        <family val="2"/>
        <scheme val="minor"/>
      </rPr>
      <t>OK</t>
    </r>
    <r>
      <rPr>
        <sz val="12"/>
        <color theme="1"/>
        <rFont val="Calibri"/>
        <family val="2"/>
        <scheme val="minor"/>
      </rPr>
      <t>'.</t>
    </r>
  </si>
  <si>
    <t>or allowing individuals to enter their values into a shared document (e.g., Google Sheet, common file on Dropbox) anonymously.</t>
  </si>
  <si>
    <t>To sort the gaps by size and/or interpretation, paste the values from the previous worksheet '(Gaps') into the cells below.</t>
  </si>
  <si>
    <t>See instructions at right --&gt; .</t>
  </si>
  <si>
    <t>Microsoft Excel will not sort cells that contain calculations. The 'Gaps' table contains several calculations.</t>
  </si>
  <si>
    <t>To work around this, you must first transfer the values from 'Gaps' to the table at left, then specify your sort criteria.</t>
  </si>
  <si>
    <r>
      <t xml:space="preserve">On the </t>
    </r>
    <r>
      <rPr>
        <sz val="12"/>
        <color theme="0" tint="-0.499984740745262"/>
        <rFont val="Calibri (Body)"/>
      </rPr>
      <t>'</t>
    </r>
    <r>
      <rPr>
        <sz val="12"/>
        <color rgb="FF7030A0"/>
        <rFont val="Calibri (Body)"/>
      </rPr>
      <t>Gaps</t>
    </r>
    <r>
      <rPr>
        <sz val="12"/>
        <color theme="0" tint="-0.499984740745262"/>
        <rFont val="Calibri (Body)"/>
      </rPr>
      <t>'</t>
    </r>
    <r>
      <rPr>
        <sz val="12"/>
        <color theme="1"/>
        <rFont val="Calibri"/>
        <family val="2"/>
        <scheme val="minor"/>
      </rPr>
      <t xml:space="preserve"> worksheet, you can view the statement-level results.</t>
    </r>
  </si>
  <si>
    <r>
      <t>On the '</t>
    </r>
    <r>
      <rPr>
        <sz val="12"/>
        <color theme="7" tint="-0.249977111117893"/>
        <rFont val="Calibri (Body)"/>
      </rPr>
      <t>Aggregation Worksheet</t>
    </r>
    <r>
      <rPr>
        <sz val="12"/>
        <color theme="1"/>
        <rFont val="Calibri"/>
        <family val="2"/>
        <scheme val="minor"/>
      </rPr>
      <t>', you can combine multiple lab members' assessment results to obtain a lab-level view of the culture.</t>
    </r>
  </si>
  <si>
    <t>Example: How do the members of our lab view the culture's level of "Teamwork and Involvement"?</t>
  </si>
  <si>
    <r>
      <t>4. Right-click on the selection and choose '</t>
    </r>
    <r>
      <rPr>
        <b/>
        <sz val="12"/>
        <color theme="1"/>
        <rFont val="Calibri"/>
        <family val="2"/>
        <scheme val="minor"/>
      </rPr>
      <t>Paste-Special</t>
    </r>
    <r>
      <rPr>
        <sz val="12"/>
        <color theme="1"/>
        <rFont val="Calibri"/>
        <family val="2"/>
        <scheme val="minor"/>
      </rPr>
      <t>'.</t>
    </r>
  </si>
  <si>
    <r>
      <t>5. On the '</t>
    </r>
    <r>
      <rPr>
        <b/>
        <sz val="12"/>
        <color theme="1"/>
        <rFont val="Calibri"/>
        <family val="2"/>
        <scheme val="minor"/>
      </rPr>
      <t>Data</t>
    </r>
    <r>
      <rPr>
        <sz val="12"/>
        <color theme="1"/>
        <rFont val="Calibri"/>
        <family val="2"/>
        <scheme val="minor"/>
      </rPr>
      <t>' tab in the ribbon, click the '</t>
    </r>
    <r>
      <rPr>
        <b/>
        <sz val="12"/>
        <color theme="1"/>
        <rFont val="Calibri"/>
        <family val="2"/>
        <scheme val="minor"/>
      </rPr>
      <t>Sort</t>
    </r>
    <r>
      <rPr>
        <sz val="12"/>
        <color theme="1"/>
        <rFont val="Calibri"/>
        <family val="2"/>
        <scheme val="minor"/>
      </rPr>
      <t>' button.</t>
    </r>
  </si>
  <si>
    <t>Personnel at all levels develop solutions that will permanently fix problems.</t>
  </si>
  <si>
    <t>When investigating mistakes, personnel at all levels tend to ask, “Who did it?”; they respond to mistakes by looking for a person to blame.</t>
  </si>
  <si>
    <t>Personnel at all levels respond to mistakes by looking for a process cause.</t>
  </si>
  <si>
    <t>Personnel at all levels feel comfortable suggesting changes without fear of repercussions.</t>
  </si>
  <si>
    <t>Personnel at all levels request internal audits of their processes; they are not afraid to have process weaknesses or opportunities exposed.</t>
  </si>
  <si>
    <t>When investigating mistakes, personnel at all levels generate corrective actions that conclude that the solution is to “retrain the employee.”</t>
  </si>
  <si>
    <t>Personnel at all levels view occurrences and the discovery of non-conformances as negatives – as things that generate burdens and extra work.</t>
  </si>
  <si>
    <t>Personnel at all levels do the least possible to meet requirements, keep their job, and get the work done.</t>
  </si>
  <si>
    <t>Personnel at all levels look for explanations when results deviate from expectations.</t>
  </si>
  <si>
    <t>When investigating mistakes, personnel at all levels tend to ask, “How did it happen?” rather than, "Who did it?"</t>
  </si>
  <si>
    <t>Personnel at all levels support change.</t>
  </si>
  <si>
    <t>When investigating mistakes, personnel at all levels generate root cause analyses that conclude that the problem was “human error.”</t>
  </si>
  <si>
    <t>Personnel at all levels build continuous improvement into processes.</t>
  </si>
  <si>
    <t>Personnel at all levels speak proudly about the improvement projects in their area to people who pass through for inspections, assessments, or other occasions.</t>
  </si>
  <si>
    <t>After solving problems with quick fixes/shallow corrections, personnel at all levels move on to other projects without identifying root cause and corrective action work to be done.</t>
  </si>
  <si>
    <t>When investigating mistakes, personnel at all levels generate root cause analyses that conclude that the problem was “inattention to procedure” or “not following procedure,” without investigating the procedure for risks or weaknesses.</t>
  </si>
  <si>
    <t>Personnel at all levels spend most of the day on activities that can be traced to established, documented core processes (pre-, analytic, post-) or support processes (e.g., corrective action).</t>
  </si>
  <si>
    <t>Personnel at all levels look for weaknesses of processes and procedures using the tools of root cause analysis, lean, and mistake proofing.</t>
  </si>
  <si>
    <t>Personnel at all levels investigate problems thoroughly.</t>
  </si>
  <si>
    <t>Personnel at all levels are reluctant to change processes, question assumptions, or step back and examine the way things are.</t>
  </si>
  <si>
    <t>Personnel at all levels do more than is required, striving for higher levels of quality, continuous improvement, and achievement.</t>
  </si>
  <si>
    <t>Personnel at all levels spend much of day responding to immediate needs or problems; there is considerable “fire-fighting.”</t>
  </si>
  <si>
    <t>Personnel at all levels feel confident making process improvements without fearing they will lose their jobs because of new efficiencies or eliminated tasks.</t>
  </si>
  <si>
    <t>Personnel at all levels create “quick fixes” to problems, without committing to investigation and long-term solutions.</t>
  </si>
  <si>
    <t>Personnel at all levels acknowledge and appreciate those who bring problems or issues forward;  they show the resolution of the problem to all staff.</t>
  </si>
  <si>
    <t>Personnel at all levels view occurrences as useful – as opportunities for learning and creating improvements.</t>
  </si>
  <si>
    <t>If processes or procedures were not followed, personnel at all levels look for reasons a person might find them cumbersome or impossible.</t>
  </si>
  <si>
    <r>
      <t>If you would like to sort them (e.g., by size of difference), transfer the values below to the next worksheet ('</t>
    </r>
    <r>
      <rPr>
        <i/>
        <sz val="12"/>
        <color theme="0" tint="-0.499984740745262"/>
        <rFont val="Calibri (Body)"/>
      </rPr>
      <t>Gaps - Analytics</t>
    </r>
    <r>
      <rPr>
        <i/>
        <sz val="12"/>
        <color rgb="FFC00000"/>
        <rFont val="Calibri"/>
        <scheme val="minor"/>
      </rPr>
      <t>'). Instructions are provided on the next sheet.</t>
    </r>
  </si>
  <si>
    <t>Personnel at all levels are willing to change processes, question assumptions, or step back and examine the way things are.</t>
  </si>
  <si>
    <r>
      <t>1. On the '</t>
    </r>
    <r>
      <rPr>
        <sz val="12"/>
        <color rgb="FF7030A0"/>
        <rFont val="Calibri (Body)"/>
      </rPr>
      <t>Gaps</t>
    </r>
    <r>
      <rPr>
        <sz val="12"/>
        <color theme="1"/>
        <rFont val="Calibri"/>
        <family val="2"/>
        <scheme val="minor"/>
      </rPr>
      <t xml:space="preserve">' worksheet, </t>
    </r>
    <r>
      <rPr>
        <b/>
        <sz val="12"/>
        <color theme="1"/>
        <rFont val="Calibri"/>
        <family val="2"/>
        <scheme val="minor"/>
      </rPr>
      <t>select</t>
    </r>
    <r>
      <rPr>
        <sz val="12"/>
        <color theme="1"/>
        <rFont val="Calibri"/>
        <family val="2"/>
        <scheme val="minor"/>
      </rPr>
      <t xml:space="preserve"> the entire table (B3:G102).</t>
    </r>
  </si>
  <si>
    <r>
      <t>3. On this '</t>
    </r>
    <r>
      <rPr>
        <sz val="12"/>
        <color theme="0" tint="-0.499984740745262"/>
        <rFont val="Calibri (Body)"/>
      </rPr>
      <t>Gaps - Analytics</t>
    </r>
    <r>
      <rPr>
        <sz val="12"/>
        <color theme="1"/>
        <rFont val="Calibri"/>
        <family val="2"/>
        <scheme val="minor"/>
      </rPr>
      <t>' worksheet, select the same cells (B3:G102).</t>
    </r>
  </si>
  <si>
    <t>This graph will populate once the previous worksheet has been completed.</t>
  </si>
  <si>
    <t>These are the gaps between your current culture and an ideal laboratory culture.</t>
  </si>
  <si>
    <t>Deviation from Ideal</t>
  </si>
  <si>
    <t>Beneath the graph and table of aggregated values immediately below is a table for data entry, one row for each lab member.</t>
  </si>
  <si>
    <t>Enter the scores for each individual lab member into a separate row.</t>
  </si>
  <si>
    <t>Once you begin entering scores in the first row, the lab-level graph and table will populate with the aggregated results.</t>
  </si>
  <si>
    <t>CURRENT CULTURE BY LAB MEMBER</t>
  </si>
  <si>
    <t>ENTER, PASTE, OR LINK TO THE SCORES FOR INDIVIDUAL LAB MEMBERS IN THE TABLE BELOW.</t>
  </si>
  <si>
    <t xml:space="preserve">There are five active worksheets in this tool. </t>
  </si>
  <si>
    <r>
      <rPr>
        <b/>
        <sz val="12"/>
        <color theme="1"/>
        <rFont val="Calibri"/>
        <family val="2"/>
        <scheme val="minor"/>
      </rPr>
      <t xml:space="preserve">Your job is to input responses on the first worksheet, </t>
    </r>
    <r>
      <rPr>
        <sz val="12"/>
        <color rgb="FFFF0000"/>
        <rFont val="Calibri (Body)"/>
      </rPr>
      <t>'Current Culture'</t>
    </r>
    <r>
      <rPr>
        <sz val="12"/>
        <color theme="1"/>
        <rFont val="Calibri"/>
        <family val="2"/>
        <scheme val="minor"/>
      </rPr>
      <t xml:space="preserve">, then view results on the next two, </t>
    </r>
    <r>
      <rPr>
        <sz val="12"/>
        <color theme="8"/>
        <rFont val="Calibri (Body)"/>
      </rPr>
      <t>'Graph'</t>
    </r>
    <r>
      <rPr>
        <sz val="12"/>
        <color theme="1"/>
        <rFont val="Calibri"/>
        <family val="2"/>
        <scheme val="minor"/>
      </rPr>
      <t xml:space="preserve"> and </t>
    </r>
    <r>
      <rPr>
        <sz val="12"/>
        <color theme="0" tint="-0.499984740745262"/>
        <rFont val="Calibri (Body)"/>
      </rPr>
      <t>'Gaps'</t>
    </r>
    <r>
      <rPr>
        <sz val="12"/>
        <color theme="1"/>
        <rFont val="Calibri"/>
        <family val="2"/>
        <scheme val="minor"/>
      </rPr>
      <t>.</t>
    </r>
  </si>
  <si>
    <t xml:space="preserve">You will indicate this by typing an 'X' in the column that best matches your laboratory. </t>
  </si>
  <si>
    <r>
      <t xml:space="preserve">For each behavior, you will indicate how accurately it describes </t>
    </r>
    <r>
      <rPr>
        <u/>
        <sz val="12"/>
        <color theme="1"/>
        <rFont val="Calibri (Body)"/>
      </rPr>
      <t>the current practice</t>
    </r>
    <r>
      <rPr>
        <sz val="12"/>
        <color theme="1"/>
        <rFont val="Calibri"/>
        <family val="2"/>
        <scheme val="minor"/>
      </rPr>
      <t>.</t>
    </r>
  </si>
  <si>
    <t>When you have completed the worksheet, you can view the results in four formats.</t>
  </si>
  <si>
    <t>Example: How does my lab perform on "Personnel at all levels support change", compared to the ideal, and how big is the gap?</t>
  </si>
  <si>
    <r>
      <t>On the '</t>
    </r>
    <r>
      <rPr>
        <sz val="12"/>
        <color theme="0" tint="-0.499984740745262"/>
        <rFont val="Calibri (Body)"/>
      </rPr>
      <t>Gaps - Sort by Size</t>
    </r>
    <r>
      <rPr>
        <sz val="12"/>
        <color theme="1"/>
        <rFont val="Calibri"/>
        <family val="2"/>
        <scheme val="minor"/>
      </rPr>
      <t>' worksheet, you can sort the gaps between current and ideal by following the instructions on the page.</t>
    </r>
  </si>
  <si>
    <t>This workbook will help you assess your lab's current culture and the critical gaps between the current and needed cultures.</t>
  </si>
  <si>
    <t>The assessment will take approximately 15 minutes to fill out. It will provide you with a graph of the strength of your culture along seven dimensions.</t>
  </si>
  <si>
    <t>Culture Assessment Tool</t>
  </si>
  <si>
    <t>© 2018 College of American Pathologists.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</si>
</sst>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5">
    <font>
      <sz val="12"/>
      <color theme="1"/>
      <name val="Calibri"/>
      <family val="2"/>
      <scheme val="minor"/>
    </font>
    <font>
      <sz val="12"/>
      <color theme="1"/>
      <name val="Calibri"/>
      <family val="2"/>
      <scheme val="minor"/>
    </font>
    <font>
      <sz val="8"/>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i/>
      <sz val="12"/>
      <color theme="1"/>
      <name val="Calibri"/>
      <scheme val="minor"/>
    </font>
    <font>
      <i/>
      <sz val="12"/>
      <color theme="1"/>
      <name val="Calibri"/>
      <scheme val="minor"/>
    </font>
    <font>
      <b/>
      <i/>
      <sz val="12"/>
      <color rgb="FFC00000"/>
      <name val="Calibri"/>
      <scheme val="minor"/>
    </font>
    <font>
      <b/>
      <sz val="12"/>
      <color rgb="FFFF0000"/>
      <name val="Calibri"/>
      <family val="2"/>
      <scheme val="minor"/>
    </font>
    <font>
      <b/>
      <i/>
      <u/>
      <sz val="12"/>
      <color rgb="FFC00000"/>
      <name val="Calibri (Body)"/>
    </font>
    <font>
      <b/>
      <i/>
      <sz val="12"/>
      <color rgb="FFC00000"/>
      <name val="Calibri (Body)"/>
    </font>
    <font>
      <sz val="12"/>
      <color theme="0" tint="-0.499984740745262"/>
      <name val="Calibri"/>
      <family val="2"/>
      <scheme val="minor"/>
    </font>
    <font>
      <b/>
      <sz val="12"/>
      <color theme="0" tint="-0.499984740745262"/>
      <name val="Calibri"/>
      <family val="2"/>
      <scheme val="minor"/>
    </font>
    <font>
      <u/>
      <sz val="12"/>
      <color theme="10"/>
      <name val="Calibri"/>
      <family val="2"/>
      <scheme val="minor"/>
    </font>
    <font>
      <u/>
      <sz val="12"/>
      <color theme="11"/>
      <name val="Calibri"/>
      <family val="2"/>
      <scheme val="minor"/>
    </font>
    <font>
      <u/>
      <sz val="12"/>
      <color theme="1"/>
      <name val="Calibri"/>
      <family val="2"/>
      <scheme val="minor"/>
    </font>
    <font>
      <u/>
      <sz val="12"/>
      <color theme="1"/>
      <name val="Calibri (Body)"/>
    </font>
    <font>
      <b/>
      <sz val="16"/>
      <color theme="1"/>
      <name val="Calibri"/>
      <family val="2"/>
      <scheme val="minor"/>
    </font>
    <font>
      <sz val="12"/>
      <color rgb="FFFF0000"/>
      <name val="Calibri (Body)"/>
    </font>
    <font>
      <sz val="12"/>
      <color theme="8"/>
      <name val="Calibri (Body)"/>
    </font>
    <font>
      <sz val="12"/>
      <color theme="0" tint="-0.499984740745262"/>
      <name val="Calibri (Body)"/>
    </font>
    <font>
      <sz val="12"/>
      <color theme="7" tint="-0.249977111117893"/>
      <name val="Calibri (Body)"/>
    </font>
    <font>
      <b/>
      <u/>
      <sz val="12"/>
      <color theme="1"/>
      <name val="Calibri"/>
      <family val="2"/>
      <scheme val="minor"/>
    </font>
    <font>
      <b/>
      <i/>
      <u/>
      <sz val="12"/>
      <color theme="1"/>
      <name val="Calibri"/>
      <scheme val="minor"/>
    </font>
    <font>
      <i/>
      <sz val="12"/>
      <color rgb="FFC00000"/>
      <name val="Calibri"/>
      <scheme val="minor"/>
    </font>
    <font>
      <b/>
      <i/>
      <sz val="16"/>
      <color rgb="FFC00000"/>
      <name val="Calibri"/>
      <scheme val="minor"/>
    </font>
    <font>
      <sz val="12"/>
      <color rgb="FF7030A0"/>
      <name val="Calibri (Body)"/>
    </font>
    <font>
      <i/>
      <sz val="12"/>
      <color theme="0" tint="-0.499984740745262"/>
      <name val="Calibri (Body)"/>
    </font>
    <font>
      <b/>
      <sz val="10"/>
      <color indexed="81"/>
      <name val="Calibri"/>
    </font>
    <font>
      <b/>
      <sz val="12"/>
      <color theme="8"/>
      <name val="Calibri"/>
      <family val="2"/>
      <scheme val="minor"/>
    </font>
    <font>
      <i/>
      <sz val="12"/>
      <color theme="0"/>
      <name val="Calibri"/>
      <family val="2"/>
      <scheme val="minor"/>
    </font>
    <font>
      <b/>
      <i/>
      <sz val="12"/>
      <color theme="1"/>
      <name val="Calibri"/>
      <family val="2"/>
      <scheme val="minor"/>
    </font>
    <font>
      <i/>
      <sz val="12"/>
      <color theme="1"/>
      <name val="Calibri"/>
      <family val="2"/>
      <scheme val="minor"/>
    </font>
    <font>
      <b/>
      <i/>
      <sz val="12"/>
      <color rgb="FFC00000"/>
      <name val="Calibri"/>
      <family val="2"/>
      <scheme val="minor"/>
    </font>
  </fonts>
  <fills count="2">
    <fill>
      <patternFill patternType="none"/>
    </fill>
    <fill>
      <patternFill patternType="gray125"/>
    </fill>
  </fills>
  <borders count="34">
    <border>
      <left/>
      <right/>
      <top/>
      <bottom/>
      <diagonal/>
    </border>
    <border>
      <left style="hair">
        <color auto="1"/>
      </left>
      <right style="dotted">
        <color auto="1"/>
      </right>
      <top style="hair">
        <color auto="1"/>
      </top>
      <bottom style="dotted">
        <color auto="1"/>
      </bottom>
      <diagonal/>
    </border>
    <border>
      <left style="dotted">
        <color auto="1"/>
      </left>
      <right style="dotted">
        <color auto="1"/>
      </right>
      <top style="hair">
        <color auto="1"/>
      </top>
      <bottom style="dotted">
        <color auto="1"/>
      </bottom>
      <diagonal/>
    </border>
    <border>
      <left style="dotted">
        <color auto="1"/>
      </left>
      <right style="hair">
        <color auto="1"/>
      </right>
      <top style="hair">
        <color auto="1"/>
      </top>
      <bottom style="dotted">
        <color auto="1"/>
      </bottom>
      <diagonal/>
    </border>
    <border>
      <left style="hair">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hair">
        <color auto="1"/>
      </right>
      <top style="dotted">
        <color auto="1"/>
      </top>
      <bottom style="dotted">
        <color auto="1"/>
      </bottom>
      <diagonal/>
    </border>
    <border>
      <left style="hair">
        <color auto="1"/>
      </left>
      <right style="dotted">
        <color auto="1"/>
      </right>
      <top style="dotted">
        <color auto="1"/>
      </top>
      <bottom style="hair">
        <color auto="1"/>
      </bottom>
      <diagonal/>
    </border>
    <border>
      <left style="dotted">
        <color auto="1"/>
      </left>
      <right style="dotted">
        <color auto="1"/>
      </right>
      <top style="dotted">
        <color auto="1"/>
      </top>
      <bottom style="hair">
        <color auto="1"/>
      </bottom>
      <diagonal/>
    </border>
    <border>
      <left style="dotted">
        <color auto="1"/>
      </left>
      <right style="hair">
        <color auto="1"/>
      </right>
      <top style="dotted">
        <color auto="1"/>
      </top>
      <bottom style="hair">
        <color auto="1"/>
      </bottom>
      <diagonal/>
    </border>
    <border>
      <left style="hair">
        <color auto="1"/>
      </left>
      <right style="dotted">
        <color auto="1"/>
      </right>
      <top style="dotted">
        <color auto="1"/>
      </top>
      <bottom/>
      <diagonal/>
    </border>
    <border>
      <left style="dotted">
        <color auto="1"/>
      </left>
      <right style="dotted">
        <color auto="1"/>
      </right>
      <top style="dotted">
        <color auto="1"/>
      </top>
      <bottom/>
      <diagonal/>
    </border>
    <border>
      <left style="hair">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hair">
        <color auto="1"/>
      </right>
      <top/>
      <bottom style="dotted">
        <color auto="1"/>
      </bottom>
      <diagonal/>
    </border>
    <border>
      <left/>
      <right/>
      <top/>
      <bottom style="double">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tted">
        <color theme="0" tint="-0.499984740745262"/>
      </right>
      <top style="thin">
        <color theme="0" tint="-0.499984740745262"/>
      </top>
      <bottom style="dotted">
        <color theme="0" tint="-0.499984740745262"/>
      </bottom>
      <diagonal/>
    </border>
    <border>
      <left style="dotted">
        <color theme="0" tint="-0.499984740745262"/>
      </left>
      <right style="dotted">
        <color theme="0" tint="-0.499984740745262"/>
      </right>
      <top style="thin">
        <color theme="0" tint="-0.499984740745262"/>
      </top>
      <bottom style="dotted">
        <color theme="0" tint="-0.499984740745262"/>
      </bottom>
      <diagonal/>
    </border>
    <border>
      <left style="dotted">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dotted">
        <color theme="0" tint="-0.499984740745262"/>
      </right>
      <top style="dotted">
        <color theme="0" tint="-0.499984740745262"/>
      </top>
      <bottom style="thin">
        <color theme="0" tint="-0.499984740745262"/>
      </bottom>
      <diagonal/>
    </border>
    <border>
      <left style="dotted">
        <color theme="0" tint="-0.499984740745262"/>
      </left>
      <right style="dotted">
        <color theme="0" tint="-0.499984740745262"/>
      </right>
      <top style="dotted">
        <color theme="0" tint="-0.499984740745262"/>
      </top>
      <bottom style="thin">
        <color theme="0" tint="-0.499984740745262"/>
      </bottom>
      <diagonal/>
    </border>
    <border>
      <left style="dotted">
        <color theme="0" tint="-0.499984740745262"/>
      </left>
      <right style="thin">
        <color theme="0" tint="-0.499984740745262"/>
      </right>
      <top style="dotted">
        <color theme="0" tint="-0.499984740745262"/>
      </top>
      <bottom style="thin">
        <color theme="0" tint="-0.49998474074526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3">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0" fillId="0" borderId="0" xfId="0" applyAlignment="1">
      <alignment horizontal="left"/>
    </xf>
    <xf numFmtId="0" fontId="0" fillId="0" borderId="0" xfId="0" applyAlignment="1">
      <alignment horizontal="center"/>
    </xf>
    <xf numFmtId="43" fontId="0" fillId="0" borderId="0" xfId="1" applyFont="1"/>
    <xf numFmtId="0" fontId="3" fillId="0" borderId="0" xfId="0" applyFont="1" applyAlignment="1">
      <alignment wrapText="1"/>
    </xf>
    <xf numFmtId="0" fontId="5" fillId="0" borderId="0" xfId="0" applyFont="1"/>
    <xf numFmtId="0" fontId="6" fillId="0" borderId="0" xfId="0" applyFont="1" applyAlignment="1">
      <alignment wrapText="1"/>
    </xf>
    <xf numFmtId="2" fontId="0" fillId="0" borderId="0" xfId="2" applyNumberFormat="1" applyFont="1" applyAlignment="1">
      <alignment horizontal="center" vertical="center" wrapText="1"/>
    </xf>
    <xf numFmtId="0" fontId="7" fillId="0" borderId="0" xfId="0" applyFont="1"/>
    <xf numFmtId="0" fontId="3" fillId="0" borderId="0" xfId="0" applyFont="1"/>
    <xf numFmtId="0" fontId="3" fillId="0" borderId="0" xfId="0" applyFont="1" applyAlignment="1">
      <alignment horizontal="center" vertical="center" wrapText="1"/>
    </xf>
    <xf numFmtId="0" fontId="0" fillId="0" borderId="1" xfId="0" applyBorder="1" applyAlignment="1">
      <alignment wrapText="1"/>
    </xf>
    <xf numFmtId="0" fontId="0" fillId="0" borderId="2" xfId="0" applyBorder="1"/>
    <xf numFmtId="0" fontId="0" fillId="0" borderId="2" xfId="0" applyBorder="1" applyAlignment="1">
      <alignment horizontal="center"/>
    </xf>
    <xf numFmtId="0" fontId="0" fillId="0" borderId="3" xfId="0" applyBorder="1" applyAlignment="1">
      <alignment horizontal="center"/>
    </xf>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0" fillId="0" borderId="8" xfId="0" applyBorder="1"/>
    <xf numFmtId="0" fontId="0" fillId="0" borderId="8" xfId="0" applyBorder="1" applyAlignment="1">
      <alignment horizontal="center"/>
    </xf>
    <xf numFmtId="0" fontId="0" fillId="0" borderId="9" xfId="0" applyBorder="1" applyAlignment="1">
      <alignment horizontal="center"/>
    </xf>
    <xf numFmtId="0" fontId="8" fillId="0" borderId="0" xfId="0" applyFont="1" applyAlignment="1">
      <alignment horizontal="left"/>
    </xf>
    <xf numFmtId="0" fontId="9" fillId="0" borderId="0" xfId="0" applyFont="1"/>
    <xf numFmtId="0" fontId="8" fillId="0" borderId="0" xfId="0" applyFont="1" applyAlignment="1">
      <alignment horizontal="left" vertical="center"/>
    </xf>
    <xf numFmtId="0" fontId="12" fillId="0" borderId="0" xfId="0" applyFont="1"/>
    <xf numFmtId="0" fontId="13" fillId="0" borderId="0" xfId="0" applyFont="1" applyAlignment="1">
      <alignment wrapText="1"/>
    </xf>
    <xf numFmtId="0" fontId="0" fillId="0" borderId="11" xfId="0" applyBorder="1"/>
    <xf numFmtId="0" fontId="0" fillId="0" borderId="11" xfId="0" applyBorder="1" applyAlignment="1">
      <alignment horizontal="center"/>
    </xf>
    <xf numFmtId="0" fontId="0" fillId="0" borderId="13" xfId="0" applyBorder="1"/>
    <xf numFmtId="0" fontId="0" fillId="0" borderId="13" xfId="0" applyBorder="1" applyAlignment="1">
      <alignment horizontal="center"/>
    </xf>
    <xf numFmtId="0" fontId="0" fillId="0" borderId="14" xfId="0" applyBorder="1" applyAlignment="1">
      <alignment horizontal="center"/>
    </xf>
    <xf numFmtId="164" fontId="5" fillId="0" borderId="0" xfId="1" applyNumberFormat="1" applyFont="1"/>
    <xf numFmtId="0" fontId="16" fillId="0" borderId="0" xfId="0" applyFont="1"/>
    <xf numFmtId="0" fontId="0" fillId="0" borderId="0" xfId="0" applyFont="1"/>
    <xf numFmtId="0" fontId="18" fillId="0" borderId="0" xfId="0" applyFont="1"/>
    <xf numFmtId="0" fontId="0" fillId="0" borderId="0" xfId="0" applyBorder="1"/>
    <xf numFmtId="0" fontId="5" fillId="0" borderId="0" xfId="0" applyFont="1" applyAlignment="1"/>
    <xf numFmtId="0" fontId="0" fillId="0" borderId="0" xfId="0" applyFont="1" applyAlignment="1">
      <alignment horizontal="center" vertical="center" wrapText="1"/>
    </xf>
    <xf numFmtId="0" fontId="24" fillId="0" borderId="0" xfId="0" applyFont="1"/>
    <xf numFmtId="0" fontId="25" fillId="0" borderId="0" xfId="0" applyFont="1"/>
    <xf numFmtId="0" fontId="0" fillId="0" borderId="15" xfId="0" applyBorder="1" applyAlignment="1">
      <alignment horizontal="center" vertical="center" wrapText="1"/>
    </xf>
    <xf numFmtId="0" fontId="26"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indent="4"/>
    </xf>
    <xf numFmtId="0" fontId="23" fillId="0" borderId="0" xfId="0" applyFont="1" applyAlignment="1">
      <alignment horizontal="left" vertical="center"/>
    </xf>
    <xf numFmtId="0" fontId="25" fillId="0" borderId="0" xfId="0" applyFont="1" applyAlignment="1">
      <alignment horizontal="left"/>
    </xf>
    <xf numFmtId="0" fontId="4" fillId="0" borderId="17" xfId="0" applyFont="1" applyBorder="1" applyAlignment="1">
      <alignment wrapText="1"/>
    </xf>
    <xf numFmtId="0" fontId="4" fillId="0" borderId="18" xfId="0" applyFont="1" applyBorder="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4" fillId="0" borderId="16" xfId="0" applyFont="1" applyBorder="1" applyAlignment="1">
      <alignment vertical="center"/>
    </xf>
    <xf numFmtId="0" fontId="7" fillId="0" borderId="19" xfId="0" applyFont="1" applyBorder="1" applyAlignment="1">
      <alignment horizontal="left" vertical="top" indent="2"/>
    </xf>
    <xf numFmtId="0" fontId="0" fillId="0" borderId="1" xfId="0"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30" fillId="0" borderId="0" xfId="0" applyFont="1"/>
    <xf numFmtId="0" fontId="5" fillId="0" borderId="0" xfId="0" applyFont="1" applyBorder="1"/>
    <xf numFmtId="2" fontId="5" fillId="0" borderId="0" xfId="2" applyNumberFormat="1" applyFont="1" applyBorder="1" applyAlignment="1">
      <alignment horizontal="center" vertical="center" wrapText="1"/>
    </xf>
    <xf numFmtId="0" fontId="31" fillId="0" borderId="0" xfId="0" applyFont="1" applyBorder="1"/>
    <xf numFmtId="2" fontId="31" fillId="0" borderId="0" xfId="2" applyNumberFormat="1" applyFont="1" applyBorder="1" applyAlignment="1">
      <alignment horizontal="center" vertical="center" wrapText="1"/>
    </xf>
    <xf numFmtId="0" fontId="32" fillId="0" borderId="0" xfId="0" applyFont="1"/>
    <xf numFmtId="0" fontId="33" fillId="0" borderId="0" xfId="0" applyFont="1"/>
    <xf numFmtId="0" fontId="33" fillId="0" borderId="24" xfId="0" applyFont="1" applyBorder="1"/>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4" fillId="0" borderId="15" xfId="0" applyFont="1" applyBorder="1"/>
  </cellXfs>
  <cellStyles count="9">
    <cellStyle name="Comma" xfId="1" builtinId="3"/>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Percent" xfId="2" builtinId="5"/>
  </cellStyles>
  <dxfs count="10">
    <dxf>
      <font>
        <color rgb="FF006100"/>
      </font>
      <fill>
        <patternFill>
          <bgColor rgb="FFC6EFCE"/>
        </patternFill>
      </fill>
    </dxf>
    <dxf>
      <font>
        <color rgb="FF9C0006"/>
      </font>
      <fill>
        <patternFill>
          <bgColor rgb="FFFFC7CE"/>
        </patternFill>
      </fill>
    </dxf>
    <dxf>
      <font>
        <color theme="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1"/>
      </font>
      <fill>
        <patternFill patternType="none">
          <bgColor auto="1"/>
        </patternFill>
      </fill>
    </dxf>
    <dxf>
      <font>
        <color theme="1"/>
      </font>
      <fill>
        <patternFill patternType="none">
          <bgColor auto="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Culture</a:t>
            </a:r>
            <a:r>
              <a:rPr lang="en-US" sz="1800" b="1" baseline="0"/>
              <a:t> Assessment</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Graph!$B$6</c:f>
              <c:strCache>
                <c:ptCount val="1"/>
                <c:pt idx="0">
                  <c:v>Current Culture</c:v>
                </c:pt>
              </c:strCache>
            </c:strRef>
          </c:tx>
          <c:spPr>
            <a:solidFill>
              <a:schemeClr val="accent1"/>
            </a:solidFill>
            <a:ln>
              <a:noFill/>
            </a:ln>
            <a:effectLst/>
          </c:spPr>
          <c:invertIfNegative val="0"/>
          <c:cat>
            <c:strRef>
              <c:f>Graph!$C$5:$I$5</c:f>
              <c:strCache>
                <c:ptCount val="7"/>
                <c:pt idx="0">
                  <c:v>Innovation</c:v>
                </c:pt>
                <c:pt idx="1">
                  <c:v>Speaking Up</c:v>
                </c:pt>
                <c:pt idx="2">
                  <c:v>Going Above and Beyond</c:v>
                </c:pt>
                <c:pt idx="3">
                  <c:v>Transparency</c:v>
                </c:pt>
                <c:pt idx="4">
                  <c:v>Process Orientation</c:v>
                </c:pt>
                <c:pt idx="5">
                  <c:v>Teamwork and Involvement</c:v>
                </c:pt>
                <c:pt idx="6">
                  <c:v>Risk Awareness</c:v>
                </c:pt>
              </c:strCache>
            </c:strRef>
          </c:cat>
          <c:val>
            <c:numRef>
              <c:f>Graph!$C$6:$I$6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441-408D-B48F-EEC85899DD4C}"/>
            </c:ext>
          </c:extLst>
        </c:ser>
        <c:dLbls>
          <c:showLegendKey val="0"/>
          <c:showVal val="0"/>
          <c:showCatName val="0"/>
          <c:showSerName val="0"/>
          <c:showPercent val="0"/>
          <c:showBubbleSize val="0"/>
        </c:dLbls>
        <c:gapWidth val="219"/>
        <c:overlap val="-27"/>
        <c:axId val="175059328"/>
        <c:axId val="175060864"/>
      </c:barChart>
      <c:catAx>
        <c:axId val="1750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75060864"/>
        <c:crosses val="autoZero"/>
        <c:auto val="1"/>
        <c:lblAlgn val="ctr"/>
        <c:lblOffset val="100"/>
        <c:noMultiLvlLbl val="0"/>
      </c:catAx>
      <c:valAx>
        <c:axId val="17506086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5059328"/>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Culture</a:t>
            </a:r>
            <a:r>
              <a:rPr lang="en-US" sz="1800" baseline="0"/>
              <a:t> Assessment: Lab Level (Aggregated Responses)</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'Aggregation Worksheet'!$B$14</c:f>
              <c:strCache>
                <c:ptCount val="1"/>
                <c:pt idx="0">
                  <c:v>Current Culture</c:v>
                </c:pt>
              </c:strCache>
            </c:strRef>
          </c:tx>
          <c:spPr>
            <a:solidFill>
              <a:schemeClr val="accent1"/>
            </a:solidFill>
            <a:ln>
              <a:noFill/>
            </a:ln>
            <a:effectLst/>
          </c:spPr>
          <c:invertIfNegative val="0"/>
          <c:cat>
            <c:strRef>
              <c:f>'Aggregation Worksheet'!$C$13:$I$13</c:f>
              <c:strCache>
                <c:ptCount val="7"/>
                <c:pt idx="0">
                  <c:v>Innovation</c:v>
                </c:pt>
                <c:pt idx="1">
                  <c:v>Speaking Up</c:v>
                </c:pt>
                <c:pt idx="2">
                  <c:v>Going Above and Beyond</c:v>
                </c:pt>
                <c:pt idx="3">
                  <c:v>Transparency</c:v>
                </c:pt>
                <c:pt idx="4">
                  <c:v>Process Orientation</c:v>
                </c:pt>
                <c:pt idx="5">
                  <c:v>Teamwork and Involvement</c:v>
                </c:pt>
                <c:pt idx="6">
                  <c:v>Risk Awareness</c:v>
                </c:pt>
              </c:strCache>
            </c:strRef>
          </c:cat>
          <c:val>
            <c:numRef>
              <c:f>'Aggregation Worksheet'!$C$14:$I$14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D59-4061-82A2-0C2FDB64F0EC}"/>
            </c:ext>
          </c:extLst>
        </c:ser>
        <c:dLbls>
          <c:showLegendKey val="0"/>
          <c:showVal val="0"/>
          <c:showCatName val="0"/>
          <c:showSerName val="0"/>
          <c:showPercent val="0"/>
          <c:showBubbleSize val="0"/>
        </c:dLbls>
        <c:gapWidth val="219"/>
        <c:overlap val="-27"/>
        <c:axId val="179149440"/>
        <c:axId val="179167616"/>
        <c:extLst>
          <c:ext xmlns:c15="http://schemas.microsoft.com/office/drawing/2012/chart" uri="{02D57815-91ED-43cb-92C2-25804820EDAC}">
            <c15:filteredBarSeries>
              <c15:ser>
                <c:idx val="1"/>
                <c:order val="1"/>
                <c:tx>
                  <c:strRef>
                    <c:extLst>
                      <c:ext uri="{02D57815-91ED-43cb-92C2-25804820EDAC}">
                        <c15:formulaRef>
                          <c15:sqref>'Aggregation Worksheet'!$B$15</c15:sqref>
                        </c15:formulaRef>
                      </c:ext>
                    </c:extLst>
                    <c:strCache>
                      <c:ptCount val="1"/>
                      <c:pt idx="0">
                        <c:v>Needed Culture</c:v>
                      </c:pt>
                    </c:strCache>
                  </c:strRef>
                </c:tx>
                <c:spPr>
                  <a:solidFill>
                    <a:schemeClr val="accent2"/>
                  </a:solidFill>
                  <a:ln>
                    <a:noFill/>
                  </a:ln>
                  <a:effectLst/>
                </c:spPr>
                <c:invertIfNegative val="0"/>
                <c:cat>
                  <c:strRef>
                    <c:extLst>
                      <c:ext uri="{02D57815-91ED-43cb-92C2-25804820EDAC}">
                        <c15:formulaRef>
                          <c15:sqref>'Aggregation Worksheet'!$C$13:$I$13</c15:sqref>
                        </c15:formulaRef>
                      </c:ext>
                    </c:extLst>
                    <c:strCache>
                      <c:ptCount val="7"/>
                      <c:pt idx="0">
                        <c:v>Innovation</c:v>
                      </c:pt>
                      <c:pt idx="1">
                        <c:v>Speaking Up</c:v>
                      </c:pt>
                      <c:pt idx="2">
                        <c:v>Going Above and Beyond</c:v>
                      </c:pt>
                      <c:pt idx="3">
                        <c:v>Transparency</c:v>
                      </c:pt>
                      <c:pt idx="4">
                        <c:v>Process Orientation</c:v>
                      </c:pt>
                      <c:pt idx="5">
                        <c:v>Teamwork and Involvement</c:v>
                      </c:pt>
                      <c:pt idx="6">
                        <c:v>Risk Awareness</c:v>
                      </c:pt>
                    </c:strCache>
                  </c:strRef>
                </c:cat>
                <c:val>
                  <c:numRef>
                    <c:extLst>
                      <c:ext uri="{02D57815-91ED-43cb-92C2-25804820EDAC}">
                        <c15:formulaRef>
                          <c15:sqref>'Aggregation Worksheet'!$C$15:$I$15</c15:sqref>
                        </c15:formulaRef>
                      </c:ext>
                    </c:extLst>
                  </c:numRef>
                </c:val>
                <c:extLst>
                  <c:ext xmlns:c16="http://schemas.microsoft.com/office/drawing/2014/chart" uri="{C3380CC4-5D6E-409C-BE32-E72D297353CC}">
                    <c16:uniqueId val="{00000001-3D59-4061-82A2-0C2FDB64F0EC}"/>
                  </c:ext>
                </c:extLst>
              </c15:ser>
            </c15:filteredBarSeries>
          </c:ext>
        </c:extLst>
      </c:barChart>
      <c:catAx>
        <c:axId val="17914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9167616"/>
        <c:crosses val="autoZero"/>
        <c:auto val="1"/>
        <c:lblAlgn val="ctr"/>
        <c:lblOffset val="100"/>
        <c:noMultiLvlLbl val="0"/>
      </c:catAx>
      <c:valAx>
        <c:axId val="17916761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914944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72887</xdr:colOff>
      <xdr:row>9</xdr:row>
      <xdr:rowOff>94221</xdr:rowOff>
    </xdr:from>
    <xdr:to>
      <xdr:col>10</xdr:col>
      <xdr:colOff>566842</xdr:colOff>
      <xdr:row>9</xdr:row>
      <xdr:rowOff>2776688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77687" y="1505578"/>
          <a:ext cx="7332077" cy="2682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800100</xdr:colOff>
      <xdr:row>2</xdr:row>
      <xdr:rowOff>190500</xdr:rowOff>
    </xdr:from>
    <xdr:to>
      <xdr:col>9</xdr:col>
      <xdr:colOff>177800</xdr:colOff>
      <xdr:row>3</xdr:row>
      <xdr:rowOff>4051300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276087</xdr:colOff>
      <xdr:row>7</xdr:row>
      <xdr:rowOff>44175</xdr:rowOff>
    </xdr:from>
    <xdr:to>
      <xdr:col>14</xdr:col>
      <xdr:colOff>231913</xdr:colOff>
      <xdr:row>13</xdr:row>
      <xdr:rowOff>147641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23987" y="2228575"/>
          <a:ext cx="5734326" cy="1322666"/>
        </a:xfrm>
        <a:prstGeom prst="rect">
          <a:avLst/>
        </a:prstGeom>
      </xdr:spPr>
    </xdr:pic>
    <xdr:clientData/>
  </xdr:twoCellAnchor>
  <xdr:twoCellAnchor editAs="oneCell">
    <xdr:from>
      <xdr:col>7</xdr:col>
      <xdr:colOff>228600</xdr:colOff>
      <xdr:row>16</xdr:row>
      <xdr:rowOff>553</xdr:rowOff>
    </xdr:from>
    <xdr:to>
      <xdr:col>14</xdr:col>
      <xdr:colOff>217556</xdr:colOff>
      <xdr:row>22</xdr:row>
      <xdr:rowOff>143179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76500" y="3607353"/>
          <a:ext cx="5767456" cy="1361826"/>
        </a:xfrm>
        <a:prstGeom prst="rect">
          <a:avLst/>
        </a:prstGeom>
      </xdr:spPr>
    </xdr:pic>
    <xdr:clientData/>
  </xdr:twoCellAnchor>
  <xdr:twoCellAnchor editAs="oneCell">
    <xdr:from>
      <xdr:col>7</xdr:col>
      <xdr:colOff>242957</xdr:colOff>
      <xdr:row>24</xdr:row>
      <xdr:rowOff>11043</xdr:rowOff>
    </xdr:from>
    <xdr:to>
      <xdr:col>10</xdr:col>
      <xdr:colOff>695740</xdr:colOff>
      <xdr:row>39</xdr:row>
      <xdr:rowOff>66287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90857" y="5853043"/>
          <a:ext cx="2929283" cy="3103244"/>
        </a:xfrm>
        <a:prstGeom prst="rect">
          <a:avLst/>
        </a:prstGeom>
      </xdr:spPr>
    </xdr:pic>
    <xdr:clientData/>
  </xdr:twoCellAnchor>
  <xdr:twoCellAnchor editAs="oneCell">
    <xdr:from>
      <xdr:col>7</xdr:col>
      <xdr:colOff>231913</xdr:colOff>
      <xdr:row>41</xdr:row>
      <xdr:rowOff>121478</xdr:rowOff>
    </xdr:from>
    <xdr:to>
      <xdr:col>12</xdr:col>
      <xdr:colOff>541130</xdr:colOff>
      <xdr:row>45</xdr:row>
      <xdr:rowOff>154056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179813" y="9621078"/>
          <a:ext cx="4436717" cy="845378"/>
        </a:xfrm>
        <a:prstGeom prst="rect">
          <a:avLst/>
        </a:prstGeom>
      </xdr:spPr>
    </xdr:pic>
    <xdr:clientData/>
  </xdr:twoCellAnchor>
  <xdr:twoCellAnchor editAs="oneCell">
    <xdr:from>
      <xdr:col>7</xdr:col>
      <xdr:colOff>220870</xdr:colOff>
      <xdr:row>47</xdr:row>
      <xdr:rowOff>51904</xdr:rowOff>
    </xdr:from>
    <xdr:to>
      <xdr:col>13</xdr:col>
      <xdr:colOff>784087</xdr:colOff>
      <xdr:row>59</xdr:row>
      <xdr:rowOff>153454</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168770" y="9957904"/>
          <a:ext cx="5516217" cy="2539950"/>
        </a:xfrm>
        <a:prstGeom prst="rect">
          <a:avLst/>
        </a:prstGeom>
      </xdr:spPr>
    </xdr:pic>
    <xdr:clientData/>
  </xdr:twoCellAnchor>
  <xdr:twoCellAnchor>
    <xdr:from>
      <xdr:col>10</xdr:col>
      <xdr:colOff>806174</xdr:colOff>
      <xdr:row>9</xdr:row>
      <xdr:rowOff>190501</xdr:rowOff>
    </xdr:from>
    <xdr:to>
      <xdr:col>13</xdr:col>
      <xdr:colOff>618435</xdr:colOff>
      <xdr:row>11</xdr:row>
      <xdr:rowOff>29821</xdr:rowOff>
    </xdr:to>
    <xdr:sp macro="" textlink="">
      <xdr:nvSpPr>
        <xdr:cNvPr id="7" name="Oval 6">
          <a:extLst>
            <a:ext uri="{FF2B5EF4-FFF2-40B4-BE49-F238E27FC236}">
              <a16:creationId xmlns:a16="http://schemas.microsoft.com/office/drawing/2014/main" id="{00000000-0008-0000-0600-000007000000}"/>
            </a:ext>
          </a:extLst>
        </xdr:cNvPr>
        <xdr:cNvSpPr/>
      </xdr:nvSpPr>
      <xdr:spPr>
        <a:xfrm>
          <a:off x="18230574" y="2374901"/>
          <a:ext cx="2288761" cy="2457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706783</xdr:colOff>
      <xdr:row>21</xdr:row>
      <xdr:rowOff>14910</xdr:rowOff>
    </xdr:from>
    <xdr:to>
      <xdr:col>13</xdr:col>
      <xdr:colOff>519044</xdr:colOff>
      <xdr:row>22</xdr:row>
      <xdr:rowOff>152400</xdr:rowOff>
    </xdr:to>
    <xdr:sp macro="" textlink="">
      <xdr:nvSpPr>
        <xdr:cNvPr id="8" name="Oval 7">
          <a:extLst>
            <a:ext uri="{FF2B5EF4-FFF2-40B4-BE49-F238E27FC236}">
              <a16:creationId xmlns:a16="http://schemas.microsoft.com/office/drawing/2014/main" id="{00000000-0008-0000-0600-000008000000}"/>
            </a:ext>
          </a:extLst>
        </xdr:cNvPr>
        <xdr:cNvSpPr/>
      </xdr:nvSpPr>
      <xdr:spPr>
        <a:xfrm>
          <a:off x="18131183" y="4637710"/>
          <a:ext cx="2288761" cy="34069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331304</xdr:colOff>
      <xdr:row>27</xdr:row>
      <xdr:rowOff>159578</xdr:rowOff>
    </xdr:from>
    <xdr:to>
      <xdr:col>8</xdr:col>
      <xdr:colOff>618435</xdr:colOff>
      <xdr:row>29</xdr:row>
      <xdr:rowOff>44174</xdr:rowOff>
    </xdr:to>
    <xdr:sp macro="" textlink="">
      <xdr:nvSpPr>
        <xdr:cNvPr id="9" name="Oval 8">
          <a:extLst>
            <a:ext uri="{FF2B5EF4-FFF2-40B4-BE49-F238E27FC236}">
              <a16:creationId xmlns:a16="http://schemas.microsoft.com/office/drawing/2014/main" id="{00000000-0008-0000-0600-000009000000}"/>
            </a:ext>
          </a:extLst>
        </xdr:cNvPr>
        <xdr:cNvSpPr/>
      </xdr:nvSpPr>
      <xdr:spPr>
        <a:xfrm>
          <a:off x="15279204" y="6001578"/>
          <a:ext cx="1112631" cy="29099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763103</xdr:colOff>
      <xdr:row>36</xdr:row>
      <xdr:rowOff>184978</xdr:rowOff>
    </xdr:from>
    <xdr:to>
      <xdr:col>10</xdr:col>
      <xdr:colOff>665922</xdr:colOff>
      <xdr:row>39</xdr:row>
      <xdr:rowOff>38100</xdr:rowOff>
    </xdr:to>
    <xdr:sp macro="" textlink="">
      <xdr:nvSpPr>
        <xdr:cNvPr id="10" name="Oval 9">
          <a:extLst>
            <a:ext uri="{FF2B5EF4-FFF2-40B4-BE49-F238E27FC236}">
              <a16:creationId xmlns:a16="http://schemas.microsoft.com/office/drawing/2014/main" id="{00000000-0008-0000-0600-00000A000000}"/>
            </a:ext>
          </a:extLst>
        </xdr:cNvPr>
        <xdr:cNvSpPr/>
      </xdr:nvSpPr>
      <xdr:spPr>
        <a:xfrm>
          <a:off x="17362003" y="7855778"/>
          <a:ext cx="728319" cy="46272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355600</xdr:colOff>
      <xdr:row>42</xdr:row>
      <xdr:rowOff>64051</xdr:rowOff>
    </xdr:from>
    <xdr:to>
      <xdr:col>12</xdr:col>
      <xdr:colOff>169518</xdr:colOff>
      <xdr:row>45</xdr:row>
      <xdr:rowOff>76200</xdr:rowOff>
    </xdr:to>
    <xdr:sp macro="" textlink="">
      <xdr:nvSpPr>
        <xdr:cNvPr id="11" name="Oval 10">
          <a:extLst>
            <a:ext uri="{FF2B5EF4-FFF2-40B4-BE49-F238E27FC236}">
              <a16:creationId xmlns:a16="http://schemas.microsoft.com/office/drawing/2014/main" id="{00000000-0008-0000-0600-00000B000000}"/>
            </a:ext>
          </a:extLst>
        </xdr:cNvPr>
        <xdr:cNvSpPr/>
      </xdr:nvSpPr>
      <xdr:spPr>
        <a:xfrm>
          <a:off x="18605500" y="8954051"/>
          <a:ext cx="639418" cy="62174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342350</xdr:colOff>
      <xdr:row>50</xdr:row>
      <xdr:rowOff>32581</xdr:rowOff>
    </xdr:from>
    <xdr:to>
      <xdr:col>10</xdr:col>
      <xdr:colOff>165654</xdr:colOff>
      <xdr:row>52</xdr:row>
      <xdr:rowOff>44168</xdr:rowOff>
    </xdr:to>
    <xdr:sp macro="" textlink="">
      <xdr:nvSpPr>
        <xdr:cNvPr id="12" name="Oval 11">
          <a:extLst>
            <a:ext uri="{FF2B5EF4-FFF2-40B4-BE49-F238E27FC236}">
              <a16:creationId xmlns:a16="http://schemas.microsoft.com/office/drawing/2014/main" id="{00000000-0008-0000-0600-00000C000000}"/>
            </a:ext>
          </a:extLst>
        </xdr:cNvPr>
        <xdr:cNvSpPr/>
      </xdr:nvSpPr>
      <xdr:spPr>
        <a:xfrm>
          <a:off x="16115750" y="10548181"/>
          <a:ext cx="1474304" cy="4179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803966</xdr:colOff>
      <xdr:row>50</xdr:row>
      <xdr:rowOff>33691</xdr:rowOff>
    </xdr:from>
    <xdr:to>
      <xdr:col>12</xdr:col>
      <xdr:colOff>627270</xdr:colOff>
      <xdr:row>52</xdr:row>
      <xdr:rowOff>32578</xdr:rowOff>
    </xdr:to>
    <xdr:sp macro="" textlink="">
      <xdr:nvSpPr>
        <xdr:cNvPr id="13" name="Oval 12">
          <a:extLst>
            <a:ext uri="{FF2B5EF4-FFF2-40B4-BE49-F238E27FC236}">
              <a16:creationId xmlns:a16="http://schemas.microsoft.com/office/drawing/2014/main" id="{00000000-0008-0000-0600-00000D000000}"/>
            </a:ext>
          </a:extLst>
        </xdr:cNvPr>
        <xdr:cNvSpPr/>
      </xdr:nvSpPr>
      <xdr:spPr>
        <a:xfrm>
          <a:off x="18228366" y="10549291"/>
          <a:ext cx="1474304" cy="4052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800100</xdr:colOff>
      <xdr:row>10</xdr:row>
      <xdr:rowOff>190500</xdr:rowOff>
    </xdr:from>
    <xdr:to>
      <xdr:col>9</xdr:col>
      <xdr:colOff>177800</xdr:colOff>
      <xdr:row>11</xdr:row>
      <xdr:rowOff>4051300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D38"/>
  <sheetViews>
    <sheetView showGridLines="0" tabSelected="1" zoomScaleNormal="100" zoomScalePageLayoutView="115" workbookViewId="0">
      <selection activeCell="B2" sqref="B2"/>
    </sheetView>
  </sheetViews>
  <sheetFormatPr defaultColWidth="10.8984375" defaultRowHeight="15.6"/>
  <cols>
    <col min="1" max="1" width="4" style="38" customWidth="1"/>
    <col min="2" max="2" width="9.09765625" style="38" customWidth="1"/>
    <col min="3" max="3" width="4.5" style="38" customWidth="1"/>
    <col min="4" max="16384" width="10.8984375" style="38"/>
  </cols>
  <sheetData>
    <row r="2" spans="2:3" ht="21">
      <c r="B2" s="39" t="s">
        <v>241</v>
      </c>
    </row>
    <row r="3" spans="2:3" ht="9" customHeight="1"/>
    <row r="4" spans="2:3">
      <c r="B4" s="37" t="s">
        <v>102</v>
      </c>
    </row>
    <row r="5" spans="2:3">
      <c r="B5" s="38" t="s">
        <v>239</v>
      </c>
    </row>
    <row r="6" spans="2:3" ht="2.1" customHeight="1"/>
    <row r="7" spans="2:3">
      <c r="B7" s="38" t="s">
        <v>107</v>
      </c>
    </row>
    <row r="8" spans="2:3" ht="2.1" customHeight="1"/>
    <row r="9" spans="2:3">
      <c r="B9" s="38" t="s">
        <v>240</v>
      </c>
    </row>
    <row r="10" spans="2:3" ht="231" customHeight="1"/>
    <row r="11" spans="2:3">
      <c r="B11" s="37" t="s">
        <v>103</v>
      </c>
    </row>
    <row r="12" spans="2:3">
      <c r="B12" s="38" t="s">
        <v>232</v>
      </c>
    </row>
    <row r="13" spans="2:3" ht="5.0999999999999996" customHeight="1"/>
    <row r="14" spans="2:3">
      <c r="B14" s="38" t="s">
        <v>233</v>
      </c>
    </row>
    <row r="15" spans="2:3" ht="2.1" customHeight="1"/>
    <row r="16" spans="2:3">
      <c r="C16" s="38" t="s">
        <v>108</v>
      </c>
    </row>
    <row r="17" spans="2:4">
      <c r="D17" s="38" t="s">
        <v>104</v>
      </c>
    </row>
    <row r="18" spans="2:4">
      <c r="D18" s="38" t="s">
        <v>235</v>
      </c>
    </row>
    <row r="19" spans="2:4">
      <c r="D19" s="38" t="s">
        <v>234</v>
      </c>
    </row>
    <row r="20" spans="2:4">
      <c r="D20" s="38" t="s">
        <v>153</v>
      </c>
    </row>
    <row r="21" spans="2:4" ht="2.1" customHeight="1"/>
    <row r="22" spans="2:4" ht="5.0999999999999996" customHeight="1"/>
    <row r="23" spans="2:4">
      <c r="B23" s="38" t="s">
        <v>236</v>
      </c>
    </row>
    <row r="24" spans="2:4" ht="2.1" customHeight="1"/>
    <row r="25" spans="2:4">
      <c r="C25" s="38" t="s">
        <v>109</v>
      </c>
    </row>
    <row r="26" spans="2:4">
      <c r="D26" s="13" t="s">
        <v>105</v>
      </c>
    </row>
    <row r="27" spans="2:4" ht="2.1" customHeight="1"/>
    <row r="28" spans="2:4">
      <c r="C28" s="38" t="s">
        <v>188</v>
      </c>
    </row>
    <row r="29" spans="2:4">
      <c r="D29" s="71" t="s">
        <v>237</v>
      </c>
    </row>
    <row r="30" spans="2:4" ht="2.1" customHeight="1"/>
    <row r="31" spans="2:4">
      <c r="C31" s="38" t="s">
        <v>238</v>
      </c>
    </row>
    <row r="32" spans="2:4">
      <c r="D32" s="13" t="s">
        <v>106</v>
      </c>
    </row>
    <row r="33" spans="2:4" ht="5.0999999999999996" customHeight="1"/>
    <row r="34" spans="2:4">
      <c r="C34" s="38" t="s">
        <v>189</v>
      </c>
    </row>
    <row r="35" spans="2:4">
      <c r="D35" s="13" t="s">
        <v>190</v>
      </c>
    </row>
    <row r="38" spans="2:4">
      <c r="B38" s="38" t="s">
        <v>242</v>
      </c>
    </row>
  </sheetData>
  <phoneticPr fontId="2" type="noConversion"/>
  <pageMargins left="0.7" right="0.7" top="0.75" bottom="0.75" header="0.3" footer="0.3"/>
  <pageSetup scale="80"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P103"/>
  <sheetViews>
    <sheetView showGridLines="0" zoomScaleNormal="100" zoomScalePageLayoutView="115" workbookViewId="0">
      <pane xSplit="1" ySplit="3" topLeftCell="B4" activePane="bottomRight" state="frozen"/>
      <selection pane="topRight" activeCell="B1" sqref="B1"/>
      <selection pane="bottomLeft" activeCell="A3" sqref="A3"/>
      <selection pane="bottomRight" activeCell="E4" sqref="E4"/>
    </sheetView>
  </sheetViews>
  <sheetFormatPr defaultColWidth="11.09765625" defaultRowHeight="15.6"/>
  <cols>
    <col min="1" max="1" width="3.3984375" style="10" customWidth="1"/>
    <col min="2" max="2" width="92.3984375" style="2" customWidth="1"/>
    <col min="3" max="3" width="23.8984375" hidden="1" customWidth="1"/>
    <col min="4" max="4" width="10.8984375" hidden="1" customWidth="1"/>
    <col min="5" max="9" width="11" style="7" customWidth="1"/>
    <col min="10" max="12" width="10.8984375" style="10" hidden="1" customWidth="1"/>
    <col min="13" max="16" width="11.09765625" style="29"/>
  </cols>
  <sheetData>
    <row r="1" spans="1:16">
      <c r="B1" s="26" t="s">
        <v>78</v>
      </c>
      <c r="E1" s="6"/>
    </row>
    <row r="2" spans="1:16" s="4" customFormat="1" ht="46.8">
      <c r="A2" s="9"/>
      <c r="B2" s="11" t="s">
        <v>0</v>
      </c>
      <c r="E2" s="5" t="s">
        <v>133</v>
      </c>
      <c r="F2" s="5" t="s">
        <v>129</v>
      </c>
      <c r="G2" s="5" t="s">
        <v>130</v>
      </c>
      <c r="H2" s="5" t="s">
        <v>131</v>
      </c>
      <c r="I2" s="5" t="s">
        <v>132</v>
      </c>
      <c r="J2" s="9" t="s">
        <v>83</v>
      </c>
      <c r="K2" s="9" t="s">
        <v>84</v>
      </c>
      <c r="L2" s="9"/>
      <c r="M2" s="30"/>
      <c r="N2" s="30"/>
      <c r="O2" s="30"/>
      <c r="P2" s="30"/>
    </row>
    <row r="3" spans="1:16">
      <c r="A3" s="10" t="s">
        <v>3</v>
      </c>
      <c r="C3" t="s">
        <v>1</v>
      </c>
      <c r="D3" t="s">
        <v>2</v>
      </c>
      <c r="E3" s="1">
        <v>1</v>
      </c>
      <c r="F3" s="1">
        <v>2</v>
      </c>
      <c r="G3" s="1">
        <v>3</v>
      </c>
      <c r="H3" s="1">
        <v>4</v>
      </c>
      <c r="I3" s="1">
        <v>5</v>
      </c>
    </row>
    <row r="4" spans="1:16" ht="39" customHeight="1">
      <c r="A4" s="10">
        <v>16</v>
      </c>
      <c r="B4" s="60" t="s">
        <v>67</v>
      </c>
      <c r="C4" s="17" t="s">
        <v>12</v>
      </c>
      <c r="D4" s="17" t="s">
        <v>5</v>
      </c>
      <c r="E4" s="18"/>
      <c r="F4" s="18"/>
      <c r="G4" s="18"/>
      <c r="H4" s="18"/>
      <c r="I4" s="19"/>
      <c r="J4" s="36" t="str">
        <f t="shared" ref="J4:J25" si="0">IF(COUNTA(E4:I4)=0,"",IF(E4="X",1,(IF(F4="X",2,IF(G4="X",3,IF(H4="X",4,5))))))</f>
        <v/>
      </c>
      <c r="K4" s="10" t="str">
        <f t="shared" ref="K4:K25" si="1">IF(D4="Pos",IF(COUNTA(E4:I4)=0,"",IF(E4="X",1,(IF(F4="X",2,IF(G4="X",3,IF(H4="X",4,5)))))),IF(COUNTA(E4:I4)=0,"",IF(E4="X",5,(IF(F4="X",4,IF(G4="X",3,IF(H4="X",2,1)))))))</f>
        <v/>
      </c>
      <c r="L4" s="10">
        <f t="shared" ref="L4:L25" si="2">COUNTA(E4:I4)</f>
        <v>0</v>
      </c>
    </row>
    <row r="5" spans="1:16" ht="21" customHeight="1">
      <c r="A5" s="10">
        <v>103</v>
      </c>
      <c r="B5" s="61" t="s">
        <v>96</v>
      </c>
      <c r="C5" s="33" t="s">
        <v>85</v>
      </c>
      <c r="D5" s="33" t="s">
        <v>6</v>
      </c>
      <c r="E5" s="34"/>
      <c r="F5" s="34"/>
      <c r="G5" s="34"/>
      <c r="H5" s="34"/>
      <c r="I5" s="35"/>
      <c r="J5" s="36" t="str">
        <f t="shared" si="0"/>
        <v/>
      </c>
      <c r="K5" s="10" t="str">
        <f t="shared" si="1"/>
        <v/>
      </c>
      <c r="L5" s="10">
        <f t="shared" si="2"/>
        <v>0</v>
      </c>
    </row>
    <row r="6" spans="1:16" ht="21" customHeight="1">
      <c r="A6" s="10">
        <v>30</v>
      </c>
      <c r="B6" s="62" t="s">
        <v>22</v>
      </c>
      <c r="C6" s="20" t="s">
        <v>12</v>
      </c>
      <c r="D6" s="20" t="s">
        <v>6</v>
      </c>
      <c r="E6" s="21"/>
      <c r="F6" s="21"/>
      <c r="G6" s="21"/>
      <c r="H6" s="21"/>
      <c r="I6" s="22"/>
      <c r="J6" s="36" t="str">
        <f t="shared" si="0"/>
        <v/>
      </c>
      <c r="K6" s="10" t="str">
        <f t="shared" si="1"/>
        <v/>
      </c>
      <c r="L6" s="10">
        <f t="shared" si="2"/>
        <v>0</v>
      </c>
    </row>
    <row r="7" spans="1:16" ht="21" customHeight="1">
      <c r="A7" s="10">
        <v>14</v>
      </c>
      <c r="B7" s="62" t="s">
        <v>66</v>
      </c>
      <c r="C7" s="20" t="s">
        <v>12</v>
      </c>
      <c r="D7" s="20" t="s">
        <v>5</v>
      </c>
      <c r="E7" s="21"/>
      <c r="F7" s="21"/>
      <c r="G7" s="21"/>
      <c r="H7" s="21"/>
      <c r="I7" s="22"/>
      <c r="J7" s="36" t="str">
        <f t="shared" si="0"/>
        <v/>
      </c>
      <c r="K7" s="10" t="str">
        <f t="shared" si="1"/>
        <v/>
      </c>
      <c r="L7" s="10">
        <f t="shared" si="2"/>
        <v>0</v>
      </c>
    </row>
    <row r="8" spans="1:16" ht="21" customHeight="1">
      <c r="A8" s="10">
        <v>22</v>
      </c>
      <c r="B8" s="62" t="s">
        <v>15</v>
      </c>
      <c r="C8" s="20" t="s">
        <v>12</v>
      </c>
      <c r="D8" s="20" t="s">
        <v>6</v>
      </c>
      <c r="E8" s="21"/>
      <c r="F8" s="21"/>
      <c r="G8" s="21"/>
      <c r="H8" s="21"/>
      <c r="I8" s="22"/>
      <c r="J8" s="36" t="str">
        <f t="shared" si="0"/>
        <v/>
      </c>
      <c r="K8" s="10" t="str">
        <f t="shared" si="1"/>
        <v/>
      </c>
      <c r="L8" s="10">
        <f t="shared" si="2"/>
        <v>0</v>
      </c>
    </row>
    <row r="9" spans="1:16" ht="21" customHeight="1">
      <c r="A9" s="10">
        <v>109</v>
      </c>
      <c r="B9" s="62" t="s">
        <v>101</v>
      </c>
      <c r="C9" s="20" t="s">
        <v>85</v>
      </c>
      <c r="D9" s="20" t="s">
        <v>6</v>
      </c>
      <c r="E9" s="21"/>
      <c r="F9" s="21"/>
      <c r="G9" s="21"/>
      <c r="H9" s="21"/>
      <c r="I9" s="22"/>
      <c r="J9" s="36" t="str">
        <f t="shared" si="0"/>
        <v/>
      </c>
      <c r="K9" s="10" t="str">
        <f t="shared" si="1"/>
        <v/>
      </c>
      <c r="L9" s="10">
        <f t="shared" si="2"/>
        <v>0</v>
      </c>
    </row>
    <row r="10" spans="1:16" ht="21" customHeight="1">
      <c r="A10" s="10">
        <v>70</v>
      </c>
      <c r="B10" s="62" t="s">
        <v>193</v>
      </c>
      <c r="C10" s="20" t="s">
        <v>40</v>
      </c>
      <c r="D10" s="20" t="s">
        <v>6</v>
      </c>
      <c r="E10" s="21"/>
      <c r="F10" s="21"/>
      <c r="G10" s="21"/>
      <c r="H10" s="21"/>
      <c r="I10" s="22"/>
      <c r="J10" s="36" t="str">
        <f t="shared" si="0"/>
        <v/>
      </c>
      <c r="K10" s="10" t="str">
        <f t="shared" si="1"/>
        <v/>
      </c>
      <c r="L10" s="10">
        <f t="shared" si="2"/>
        <v>0</v>
      </c>
    </row>
    <row r="11" spans="1:16" ht="38.1" customHeight="1">
      <c r="A11" s="10">
        <v>57</v>
      </c>
      <c r="B11" s="62" t="s">
        <v>194</v>
      </c>
      <c r="C11" s="20" t="s">
        <v>40</v>
      </c>
      <c r="D11" s="20" t="s">
        <v>5</v>
      </c>
      <c r="E11" s="21"/>
      <c r="F11" s="21"/>
      <c r="G11" s="21"/>
      <c r="H11" s="21"/>
      <c r="I11" s="22"/>
      <c r="J11" s="36" t="str">
        <f t="shared" si="0"/>
        <v/>
      </c>
      <c r="K11" s="10" t="str">
        <f t="shared" si="1"/>
        <v/>
      </c>
      <c r="L11" s="10">
        <f t="shared" si="2"/>
        <v>0</v>
      </c>
    </row>
    <row r="12" spans="1:16" ht="31.2">
      <c r="A12" s="10">
        <v>44</v>
      </c>
      <c r="B12" s="62" t="s">
        <v>29</v>
      </c>
      <c r="C12" s="20" t="s">
        <v>39</v>
      </c>
      <c r="D12" s="20" t="s">
        <v>5</v>
      </c>
      <c r="E12" s="21"/>
      <c r="F12" s="21"/>
      <c r="G12" s="21"/>
      <c r="H12" s="21"/>
      <c r="I12" s="22"/>
      <c r="J12" s="36" t="str">
        <f t="shared" si="0"/>
        <v/>
      </c>
      <c r="K12" s="10" t="str">
        <f t="shared" si="1"/>
        <v/>
      </c>
      <c r="L12" s="10">
        <f t="shared" si="2"/>
        <v>0</v>
      </c>
    </row>
    <row r="13" spans="1:16" ht="21" customHeight="1">
      <c r="A13" s="10">
        <v>105</v>
      </c>
      <c r="B13" s="62" t="s">
        <v>98</v>
      </c>
      <c r="C13" s="20" t="s">
        <v>85</v>
      </c>
      <c r="D13" s="20" t="s">
        <v>6</v>
      </c>
      <c r="E13" s="21"/>
      <c r="F13" s="21"/>
      <c r="G13" s="21"/>
      <c r="H13" s="21"/>
      <c r="I13" s="22"/>
      <c r="J13" s="36" t="str">
        <f t="shared" si="0"/>
        <v/>
      </c>
      <c r="K13" s="10" t="str">
        <f t="shared" si="1"/>
        <v/>
      </c>
      <c r="L13" s="10">
        <f t="shared" si="2"/>
        <v>0</v>
      </c>
    </row>
    <row r="14" spans="1:16" ht="21" customHeight="1">
      <c r="A14" s="10">
        <v>82</v>
      </c>
      <c r="B14" s="62" t="s">
        <v>44</v>
      </c>
      <c r="C14" s="20" t="s">
        <v>53</v>
      </c>
      <c r="D14" s="20" t="s">
        <v>6</v>
      </c>
      <c r="E14" s="21"/>
      <c r="F14" s="21"/>
      <c r="G14" s="21"/>
      <c r="H14" s="21"/>
      <c r="I14" s="22"/>
      <c r="J14" s="36" t="str">
        <f t="shared" si="0"/>
        <v/>
      </c>
      <c r="K14" s="10" t="str">
        <f t="shared" si="1"/>
        <v/>
      </c>
      <c r="L14" s="10">
        <f t="shared" si="2"/>
        <v>0</v>
      </c>
    </row>
    <row r="15" spans="1:16" ht="21" customHeight="1">
      <c r="A15" s="10">
        <v>65</v>
      </c>
      <c r="B15" s="62" t="s">
        <v>195</v>
      </c>
      <c r="C15" s="20" t="s">
        <v>40</v>
      </c>
      <c r="D15" s="20" t="s">
        <v>6</v>
      </c>
      <c r="E15" s="21"/>
      <c r="F15" s="21"/>
      <c r="G15" s="21"/>
      <c r="H15" s="21"/>
      <c r="I15" s="22"/>
      <c r="J15" s="36" t="str">
        <f t="shared" si="0"/>
        <v/>
      </c>
      <c r="K15" s="10" t="str">
        <f t="shared" si="1"/>
        <v/>
      </c>
      <c r="L15" s="10">
        <f t="shared" si="2"/>
        <v>0</v>
      </c>
    </row>
    <row r="16" spans="1:16" ht="21" customHeight="1">
      <c r="A16" s="10">
        <v>89</v>
      </c>
      <c r="B16" s="62" t="s">
        <v>50</v>
      </c>
      <c r="C16" s="20" t="s">
        <v>53</v>
      </c>
      <c r="D16" s="20" t="s">
        <v>6</v>
      </c>
      <c r="E16" s="21"/>
      <c r="F16" s="21"/>
      <c r="G16" s="21"/>
      <c r="H16" s="21"/>
      <c r="I16" s="22"/>
      <c r="J16" s="36" t="str">
        <f t="shared" si="0"/>
        <v/>
      </c>
      <c r="K16" s="10" t="str">
        <f t="shared" si="1"/>
        <v/>
      </c>
      <c r="L16" s="10">
        <f t="shared" si="2"/>
        <v>0</v>
      </c>
    </row>
    <row r="17" spans="1:12" ht="21" customHeight="1">
      <c r="A17" s="10">
        <v>75</v>
      </c>
      <c r="B17" s="62" t="s">
        <v>41</v>
      </c>
      <c r="C17" s="20" t="s">
        <v>53</v>
      </c>
      <c r="D17" s="20" t="s">
        <v>5</v>
      </c>
      <c r="E17" s="21"/>
      <c r="F17" s="21"/>
      <c r="G17" s="21"/>
      <c r="H17" s="21"/>
      <c r="I17" s="22"/>
      <c r="J17" s="36" t="str">
        <f t="shared" si="0"/>
        <v/>
      </c>
      <c r="K17" s="10" t="str">
        <f t="shared" si="1"/>
        <v/>
      </c>
      <c r="L17" s="10">
        <f t="shared" si="2"/>
        <v>0</v>
      </c>
    </row>
    <row r="18" spans="1:12" ht="21" customHeight="1">
      <c r="A18" s="10">
        <v>6</v>
      </c>
      <c r="B18" s="62" t="s">
        <v>196</v>
      </c>
      <c r="C18" s="20" t="s">
        <v>4</v>
      </c>
      <c r="D18" s="20" t="s">
        <v>6</v>
      </c>
      <c r="E18" s="21"/>
      <c r="F18" s="21"/>
      <c r="G18" s="21"/>
      <c r="H18" s="21"/>
      <c r="I18" s="22"/>
      <c r="J18" s="36" t="str">
        <f t="shared" si="0"/>
        <v/>
      </c>
      <c r="K18" s="10" t="str">
        <f t="shared" si="1"/>
        <v/>
      </c>
      <c r="L18" s="10">
        <f t="shared" si="2"/>
        <v>0</v>
      </c>
    </row>
    <row r="19" spans="1:12" ht="21" customHeight="1">
      <c r="A19" s="10">
        <v>8</v>
      </c>
      <c r="B19" s="62" t="s">
        <v>7</v>
      </c>
      <c r="C19" s="20" t="s">
        <v>12</v>
      </c>
      <c r="D19" s="20" t="s">
        <v>5</v>
      </c>
      <c r="E19" s="21"/>
      <c r="F19" s="21"/>
      <c r="G19" s="21"/>
      <c r="H19" s="21"/>
      <c r="I19" s="22"/>
      <c r="J19" s="36" t="str">
        <f t="shared" si="0"/>
        <v/>
      </c>
      <c r="K19" s="10" t="str">
        <f t="shared" si="1"/>
        <v/>
      </c>
      <c r="L19" s="10">
        <f t="shared" si="2"/>
        <v>0</v>
      </c>
    </row>
    <row r="20" spans="1:12" ht="21" customHeight="1">
      <c r="A20" s="10">
        <v>94</v>
      </c>
      <c r="B20" s="62" t="s">
        <v>87</v>
      </c>
      <c r="C20" s="20" t="s">
        <v>85</v>
      </c>
      <c r="D20" s="20" t="s">
        <v>5</v>
      </c>
      <c r="E20" s="21"/>
      <c r="F20" s="21"/>
      <c r="G20" s="21"/>
      <c r="H20" s="21"/>
      <c r="I20" s="22"/>
      <c r="J20" s="36" t="str">
        <f t="shared" si="0"/>
        <v/>
      </c>
      <c r="K20" s="10" t="str">
        <f t="shared" si="1"/>
        <v/>
      </c>
      <c r="L20" s="10">
        <f t="shared" si="2"/>
        <v>0</v>
      </c>
    </row>
    <row r="21" spans="1:12" ht="21" customHeight="1">
      <c r="A21" s="10">
        <v>19</v>
      </c>
      <c r="B21" s="62" t="s">
        <v>69</v>
      </c>
      <c r="C21" s="20" t="s">
        <v>12</v>
      </c>
      <c r="D21" s="20" t="s">
        <v>6</v>
      </c>
      <c r="E21" s="21"/>
      <c r="F21" s="21"/>
      <c r="G21" s="21"/>
      <c r="H21" s="21"/>
      <c r="I21" s="22"/>
      <c r="J21" s="36" t="str">
        <f t="shared" si="0"/>
        <v/>
      </c>
      <c r="K21" s="10" t="str">
        <f t="shared" si="1"/>
        <v/>
      </c>
      <c r="L21" s="10">
        <f t="shared" si="2"/>
        <v>0</v>
      </c>
    </row>
    <row r="22" spans="1:12" ht="38.1" customHeight="1">
      <c r="A22" s="10">
        <v>39</v>
      </c>
      <c r="B22" s="62" t="s">
        <v>197</v>
      </c>
      <c r="C22" s="20" t="s">
        <v>25</v>
      </c>
      <c r="D22" s="20" t="s">
        <v>6</v>
      </c>
      <c r="E22" s="21"/>
      <c r="F22" s="21"/>
      <c r="G22" s="21"/>
      <c r="H22" s="21"/>
      <c r="I22" s="22"/>
      <c r="J22" s="36" t="str">
        <f t="shared" si="0"/>
        <v/>
      </c>
      <c r="K22" s="10" t="str">
        <f t="shared" si="1"/>
        <v/>
      </c>
      <c r="L22" s="10">
        <f t="shared" si="2"/>
        <v>0</v>
      </c>
    </row>
    <row r="23" spans="1:12" ht="21" customHeight="1">
      <c r="A23" s="10">
        <v>28</v>
      </c>
      <c r="B23" s="62" t="s">
        <v>21</v>
      </c>
      <c r="C23" s="20" t="s">
        <v>12</v>
      </c>
      <c r="D23" s="20" t="s">
        <v>6</v>
      </c>
      <c r="E23" s="21"/>
      <c r="F23" s="21"/>
      <c r="G23" s="21"/>
      <c r="H23" s="21"/>
      <c r="I23" s="22"/>
      <c r="J23" s="36" t="str">
        <f t="shared" si="0"/>
        <v/>
      </c>
      <c r="K23" s="10" t="str">
        <f t="shared" si="1"/>
        <v/>
      </c>
      <c r="L23" s="10">
        <f t="shared" si="2"/>
        <v>0</v>
      </c>
    </row>
    <row r="24" spans="1:12" ht="21" customHeight="1">
      <c r="A24" s="10">
        <v>23</v>
      </c>
      <c r="B24" s="62" t="s">
        <v>16</v>
      </c>
      <c r="C24" s="20" t="s">
        <v>12</v>
      </c>
      <c r="D24" s="20" t="s">
        <v>6</v>
      </c>
      <c r="E24" s="21"/>
      <c r="F24" s="21"/>
      <c r="G24" s="21"/>
      <c r="H24" s="21"/>
      <c r="I24" s="22"/>
      <c r="J24" s="36" t="str">
        <f t="shared" si="0"/>
        <v/>
      </c>
      <c r="K24" s="10" t="str">
        <f t="shared" si="1"/>
        <v/>
      </c>
      <c r="L24" s="10">
        <f t="shared" si="2"/>
        <v>0</v>
      </c>
    </row>
    <row r="25" spans="1:12" ht="21" customHeight="1">
      <c r="A25" s="10">
        <v>96</v>
      </c>
      <c r="B25" s="62" t="s">
        <v>89</v>
      </c>
      <c r="C25" s="20" t="s">
        <v>85</v>
      </c>
      <c r="D25" s="20" t="s">
        <v>5</v>
      </c>
      <c r="E25" s="21"/>
      <c r="F25" s="21"/>
      <c r="G25" s="21"/>
      <c r="H25" s="21"/>
      <c r="I25" s="22"/>
      <c r="J25" s="36" t="str">
        <f t="shared" si="0"/>
        <v/>
      </c>
      <c r="K25" s="10" t="str">
        <f t="shared" si="1"/>
        <v/>
      </c>
      <c r="L25" s="10">
        <f t="shared" si="2"/>
        <v>0</v>
      </c>
    </row>
    <row r="26" spans="1:12" ht="21" customHeight="1">
      <c r="A26" s="10">
        <v>0</v>
      </c>
      <c r="B26" s="62" t="s">
        <v>141</v>
      </c>
      <c r="C26" s="20" t="s">
        <v>4</v>
      </c>
      <c r="D26" s="20" t="s">
        <v>5</v>
      </c>
      <c r="E26" s="21"/>
      <c r="F26" s="21"/>
      <c r="G26" s="21"/>
      <c r="H26" s="21"/>
      <c r="I26" s="22"/>
      <c r="J26" s="36" t="str">
        <f t="shared" ref="J26" si="3">IF(COUNTA(E26:I26)=0,"",IF(E26="X",1,(IF(F26="X",2,IF(G26="X",3,IF(H26="X",4,5))))))</f>
        <v/>
      </c>
      <c r="K26" s="10" t="str">
        <f t="shared" ref="K26" si="4">IF(D26="Pos",IF(COUNTA(E26:I26)=0,"",IF(E26="X",1,(IF(F26="X",2,IF(G26="X",3,IF(H26="X",4,5)))))),IF(COUNTA(E26:I26)=0,"",IF(E26="X",5,(IF(F26="X",4,IF(G26="X",3,IF(H26="X",2,1)))))))</f>
        <v/>
      </c>
      <c r="L26" s="10">
        <f t="shared" ref="L26" si="5">COUNTA(E26:I26)</f>
        <v>0</v>
      </c>
    </row>
    <row r="27" spans="1:12" ht="38.1" customHeight="1">
      <c r="A27" s="10">
        <v>60</v>
      </c>
      <c r="B27" s="62" t="s">
        <v>198</v>
      </c>
      <c r="C27" s="20" t="s">
        <v>40</v>
      </c>
      <c r="D27" s="20" t="s">
        <v>5</v>
      </c>
      <c r="E27" s="21"/>
      <c r="F27" s="21"/>
      <c r="G27" s="21"/>
      <c r="H27" s="21"/>
      <c r="I27" s="22"/>
      <c r="J27" s="36" t="str">
        <f t="shared" ref="J27:J56" si="6">IF(COUNTA(E27:I27)=0,"",IF(E27="X",1,(IF(F27="X",2,IF(G27="X",3,IF(H27="X",4,5))))))</f>
        <v/>
      </c>
      <c r="K27" s="10" t="str">
        <f t="shared" ref="K27:K56" si="7">IF(D27="Pos",IF(COUNTA(E27:I27)=0,"",IF(E27="X",1,(IF(F27="X",2,IF(G27="X",3,IF(H27="X",4,5)))))),IF(COUNTA(E27:I27)=0,"",IF(E27="X",5,(IF(F27="X",4,IF(G27="X",3,IF(H27="X",2,1)))))))</f>
        <v/>
      </c>
      <c r="L27" s="10">
        <f t="shared" ref="L27:L56" si="8">COUNTA(E27:I27)</f>
        <v>0</v>
      </c>
    </row>
    <row r="28" spans="1:12" ht="21" customHeight="1">
      <c r="A28" s="10">
        <v>83</v>
      </c>
      <c r="B28" s="62" t="s">
        <v>45</v>
      </c>
      <c r="C28" s="20" t="s">
        <v>53</v>
      </c>
      <c r="D28" s="20" t="s">
        <v>6</v>
      </c>
      <c r="E28" s="21"/>
      <c r="F28" s="21"/>
      <c r="G28" s="21"/>
      <c r="H28" s="21"/>
      <c r="I28" s="22"/>
      <c r="J28" s="36" t="str">
        <f t="shared" si="6"/>
        <v/>
      </c>
      <c r="K28" s="10" t="str">
        <f t="shared" si="7"/>
        <v/>
      </c>
      <c r="L28" s="10">
        <f t="shared" si="8"/>
        <v>0</v>
      </c>
    </row>
    <row r="29" spans="1:12" ht="21" customHeight="1">
      <c r="A29" s="10">
        <v>48</v>
      </c>
      <c r="B29" s="62" t="s">
        <v>59</v>
      </c>
      <c r="C29" s="20" t="s">
        <v>39</v>
      </c>
      <c r="D29" s="20" t="s">
        <v>6</v>
      </c>
      <c r="E29" s="21"/>
      <c r="F29" s="21"/>
      <c r="G29" s="21"/>
      <c r="H29" s="21"/>
      <c r="I29" s="22"/>
      <c r="J29" s="36" t="str">
        <f t="shared" si="6"/>
        <v/>
      </c>
      <c r="K29" s="10" t="str">
        <f t="shared" si="7"/>
        <v/>
      </c>
      <c r="L29" s="10">
        <f t="shared" si="8"/>
        <v>0</v>
      </c>
    </row>
    <row r="30" spans="1:12" ht="21" customHeight="1">
      <c r="A30" s="10">
        <v>110</v>
      </c>
      <c r="B30" s="62" t="s">
        <v>86</v>
      </c>
      <c r="C30" s="20" t="s">
        <v>85</v>
      </c>
      <c r="D30" s="20" t="s">
        <v>6</v>
      </c>
      <c r="E30" s="21"/>
      <c r="F30" s="21"/>
      <c r="G30" s="21"/>
      <c r="H30" s="21"/>
      <c r="I30" s="22"/>
      <c r="J30" s="36" t="str">
        <f t="shared" si="6"/>
        <v/>
      </c>
      <c r="K30" s="10" t="str">
        <f t="shared" si="7"/>
        <v/>
      </c>
      <c r="L30" s="10">
        <f t="shared" si="8"/>
        <v>0</v>
      </c>
    </row>
    <row r="31" spans="1:12" ht="21" customHeight="1">
      <c r="A31" s="10">
        <v>53</v>
      </c>
      <c r="B31" s="62" t="s">
        <v>36</v>
      </c>
      <c r="C31" s="20" t="s">
        <v>39</v>
      </c>
      <c r="D31" s="20" t="s">
        <v>6</v>
      </c>
      <c r="E31" s="21"/>
      <c r="F31" s="21"/>
      <c r="G31" s="21"/>
      <c r="H31" s="21"/>
      <c r="I31" s="22"/>
      <c r="J31" s="36" t="str">
        <f t="shared" si="6"/>
        <v/>
      </c>
      <c r="K31" s="10" t="str">
        <f t="shared" si="7"/>
        <v/>
      </c>
      <c r="L31" s="10">
        <f t="shared" si="8"/>
        <v>0</v>
      </c>
    </row>
    <row r="32" spans="1:12" ht="38.1" customHeight="1">
      <c r="A32" s="10">
        <v>35</v>
      </c>
      <c r="B32" s="62" t="s">
        <v>199</v>
      </c>
      <c r="C32" s="20" t="s">
        <v>25</v>
      </c>
      <c r="D32" s="20" t="s">
        <v>5</v>
      </c>
      <c r="E32" s="21"/>
      <c r="F32" s="21"/>
      <c r="G32" s="21"/>
      <c r="H32" s="21"/>
      <c r="I32" s="22"/>
      <c r="J32" s="36" t="str">
        <f t="shared" si="6"/>
        <v/>
      </c>
      <c r="K32" s="10" t="str">
        <f t="shared" si="7"/>
        <v/>
      </c>
      <c r="L32" s="10">
        <f t="shared" si="8"/>
        <v>0</v>
      </c>
    </row>
    <row r="33" spans="1:12" ht="21" customHeight="1">
      <c r="A33" s="10">
        <v>34</v>
      </c>
      <c r="B33" s="62" t="s">
        <v>200</v>
      </c>
      <c r="C33" s="20" t="s">
        <v>25</v>
      </c>
      <c r="D33" s="20" t="s">
        <v>5</v>
      </c>
      <c r="E33" s="21"/>
      <c r="F33" s="21"/>
      <c r="G33" s="21"/>
      <c r="H33" s="21"/>
      <c r="I33" s="22"/>
      <c r="J33" s="36" t="str">
        <f t="shared" si="6"/>
        <v/>
      </c>
      <c r="K33" s="10" t="str">
        <f t="shared" si="7"/>
        <v/>
      </c>
      <c r="L33" s="10">
        <f t="shared" si="8"/>
        <v>0</v>
      </c>
    </row>
    <row r="34" spans="1:12" ht="21" customHeight="1">
      <c r="A34" s="10">
        <v>41</v>
      </c>
      <c r="B34" s="62" t="s">
        <v>26</v>
      </c>
      <c r="C34" s="20" t="s">
        <v>39</v>
      </c>
      <c r="D34" s="20" t="s">
        <v>5</v>
      </c>
      <c r="E34" s="21"/>
      <c r="F34" s="21"/>
      <c r="G34" s="21"/>
      <c r="H34" s="21"/>
      <c r="I34" s="22"/>
      <c r="J34" s="36" t="str">
        <f t="shared" si="6"/>
        <v/>
      </c>
      <c r="K34" s="10" t="str">
        <f t="shared" si="7"/>
        <v/>
      </c>
      <c r="L34" s="10">
        <f t="shared" si="8"/>
        <v>0</v>
      </c>
    </row>
    <row r="35" spans="1:12" ht="21" customHeight="1">
      <c r="A35" s="10">
        <v>72</v>
      </c>
      <c r="B35" s="62" t="s">
        <v>201</v>
      </c>
      <c r="C35" s="20" t="s">
        <v>40</v>
      </c>
      <c r="D35" s="20" t="s">
        <v>6</v>
      </c>
      <c r="E35" s="21"/>
      <c r="F35" s="21"/>
      <c r="G35" s="21"/>
      <c r="H35" s="21"/>
      <c r="I35" s="22"/>
      <c r="J35" s="36" t="str">
        <f t="shared" si="6"/>
        <v/>
      </c>
      <c r="K35" s="10" t="str">
        <f t="shared" si="7"/>
        <v/>
      </c>
      <c r="L35" s="10">
        <f t="shared" si="8"/>
        <v>0</v>
      </c>
    </row>
    <row r="36" spans="1:12" ht="21" customHeight="1">
      <c r="A36" s="10">
        <v>104</v>
      </c>
      <c r="B36" s="62" t="s">
        <v>97</v>
      </c>
      <c r="C36" s="20" t="s">
        <v>85</v>
      </c>
      <c r="D36" s="20" t="s">
        <v>6</v>
      </c>
      <c r="E36" s="21"/>
      <c r="F36" s="21"/>
      <c r="G36" s="21"/>
      <c r="H36" s="21"/>
      <c r="I36" s="22"/>
      <c r="J36" s="36" t="str">
        <f t="shared" si="6"/>
        <v/>
      </c>
      <c r="K36" s="10" t="str">
        <f t="shared" si="7"/>
        <v/>
      </c>
      <c r="L36" s="10">
        <f t="shared" si="8"/>
        <v>0</v>
      </c>
    </row>
    <row r="37" spans="1:12" ht="21" customHeight="1">
      <c r="A37" s="10">
        <v>29</v>
      </c>
      <c r="B37" s="62" t="s">
        <v>71</v>
      </c>
      <c r="C37" s="20" t="s">
        <v>12</v>
      </c>
      <c r="D37" s="20" t="s">
        <v>6</v>
      </c>
      <c r="E37" s="21"/>
      <c r="F37" s="21"/>
      <c r="G37" s="21"/>
      <c r="H37" s="21"/>
      <c r="I37" s="22"/>
      <c r="J37" s="36" t="str">
        <f t="shared" si="6"/>
        <v/>
      </c>
      <c r="K37" s="10" t="str">
        <f t="shared" si="7"/>
        <v/>
      </c>
      <c r="L37" s="10">
        <f t="shared" si="8"/>
        <v>0</v>
      </c>
    </row>
    <row r="38" spans="1:12" ht="38.1" customHeight="1">
      <c r="A38" s="10">
        <v>64</v>
      </c>
      <c r="B38" s="62" t="s">
        <v>202</v>
      </c>
      <c r="C38" s="20" t="s">
        <v>40</v>
      </c>
      <c r="D38" s="20" t="s">
        <v>6</v>
      </c>
      <c r="E38" s="21"/>
      <c r="F38" s="21"/>
      <c r="G38" s="21"/>
      <c r="H38" s="21"/>
      <c r="I38" s="22"/>
      <c r="J38" s="36" t="str">
        <f t="shared" si="6"/>
        <v/>
      </c>
      <c r="K38" s="10" t="str">
        <f t="shared" si="7"/>
        <v/>
      </c>
      <c r="L38" s="10">
        <f t="shared" si="8"/>
        <v>0</v>
      </c>
    </row>
    <row r="39" spans="1:12" ht="21" customHeight="1">
      <c r="A39" s="10">
        <v>49</v>
      </c>
      <c r="B39" s="62" t="s">
        <v>33</v>
      </c>
      <c r="C39" s="20" t="s">
        <v>39</v>
      </c>
      <c r="D39" s="20" t="s">
        <v>6</v>
      </c>
      <c r="E39" s="21"/>
      <c r="F39" s="21"/>
      <c r="G39" s="21"/>
      <c r="H39" s="21"/>
      <c r="I39" s="22"/>
      <c r="J39" s="36" t="str">
        <f t="shared" si="6"/>
        <v/>
      </c>
      <c r="K39" s="10" t="str">
        <f t="shared" si="7"/>
        <v/>
      </c>
      <c r="L39" s="10">
        <f t="shared" si="8"/>
        <v>0</v>
      </c>
    </row>
    <row r="40" spans="1:12" ht="21" customHeight="1">
      <c r="A40" s="10">
        <v>3</v>
      </c>
      <c r="B40" s="62" t="s">
        <v>203</v>
      </c>
      <c r="C40" s="20" t="s">
        <v>4</v>
      </c>
      <c r="D40" s="20" t="s">
        <v>6</v>
      </c>
      <c r="E40" s="21"/>
      <c r="F40" s="21"/>
      <c r="G40" s="21"/>
      <c r="H40" s="21"/>
      <c r="I40" s="22"/>
      <c r="J40" s="36" t="str">
        <f t="shared" si="6"/>
        <v/>
      </c>
      <c r="K40" s="10" t="str">
        <f t="shared" si="7"/>
        <v/>
      </c>
      <c r="L40" s="10">
        <f t="shared" si="8"/>
        <v>0</v>
      </c>
    </row>
    <row r="41" spans="1:12" ht="21" customHeight="1">
      <c r="A41" s="10">
        <v>31</v>
      </c>
      <c r="B41" s="62" t="s">
        <v>23</v>
      </c>
      <c r="C41" s="20" t="s">
        <v>12</v>
      </c>
      <c r="D41" s="20" t="s">
        <v>6</v>
      </c>
      <c r="E41" s="21"/>
      <c r="F41" s="21"/>
      <c r="G41" s="21"/>
      <c r="H41" s="21"/>
      <c r="I41" s="22"/>
      <c r="J41" s="36" t="str">
        <f t="shared" si="6"/>
        <v/>
      </c>
      <c r="K41" s="10" t="str">
        <f t="shared" si="7"/>
        <v/>
      </c>
      <c r="L41" s="10">
        <f t="shared" si="8"/>
        <v>0</v>
      </c>
    </row>
    <row r="42" spans="1:12" ht="38.1" customHeight="1">
      <c r="A42" s="10">
        <v>59</v>
      </c>
      <c r="B42" s="62" t="s">
        <v>204</v>
      </c>
      <c r="C42" s="20" t="s">
        <v>40</v>
      </c>
      <c r="D42" s="20" t="s">
        <v>5</v>
      </c>
      <c r="E42" s="21"/>
      <c r="F42" s="21"/>
      <c r="G42" s="21"/>
      <c r="H42" s="21"/>
      <c r="I42" s="22"/>
      <c r="J42" s="36" t="str">
        <f t="shared" si="6"/>
        <v/>
      </c>
      <c r="K42" s="10" t="str">
        <f t="shared" si="7"/>
        <v/>
      </c>
      <c r="L42" s="10">
        <f t="shared" si="8"/>
        <v>0</v>
      </c>
    </row>
    <row r="43" spans="1:12" ht="21" customHeight="1">
      <c r="A43" s="10">
        <v>5</v>
      </c>
      <c r="B43" s="62" t="s">
        <v>205</v>
      </c>
      <c r="C43" s="20" t="s">
        <v>4</v>
      </c>
      <c r="D43" s="20" t="s">
        <v>6</v>
      </c>
      <c r="E43" s="21"/>
      <c r="F43" s="21"/>
      <c r="G43" s="21"/>
      <c r="H43" s="21"/>
      <c r="I43" s="22"/>
      <c r="J43" s="36" t="str">
        <f t="shared" si="6"/>
        <v/>
      </c>
      <c r="K43" s="10" t="str">
        <f t="shared" si="7"/>
        <v/>
      </c>
      <c r="L43" s="10">
        <f t="shared" si="8"/>
        <v>0</v>
      </c>
    </row>
    <row r="44" spans="1:12" ht="21" customHeight="1">
      <c r="A44" s="10">
        <v>20</v>
      </c>
      <c r="B44" s="62" t="s">
        <v>68</v>
      </c>
      <c r="C44" s="20" t="s">
        <v>12</v>
      </c>
      <c r="D44" s="20" t="s">
        <v>6</v>
      </c>
      <c r="E44" s="21"/>
      <c r="F44" s="21"/>
      <c r="G44" s="21"/>
      <c r="H44" s="21"/>
      <c r="I44" s="22"/>
      <c r="J44" s="36" t="str">
        <f t="shared" si="6"/>
        <v/>
      </c>
      <c r="K44" s="10" t="str">
        <f t="shared" si="7"/>
        <v/>
      </c>
      <c r="L44" s="10">
        <f t="shared" si="8"/>
        <v>0</v>
      </c>
    </row>
    <row r="45" spans="1:12" ht="38.1" customHeight="1">
      <c r="A45" s="10">
        <v>37</v>
      </c>
      <c r="B45" s="62" t="s">
        <v>206</v>
      </c>
      <c r="C45" s="20" t="s">
        <v>25</v>
      </c>
      <c r="D45" s="20" t="s">
        <v>6</v>
      </c>
      <c r="E45" s="21"/>
      <c r="F45" s="21"/>
      <c r="G45" s="21"/>
      <c r="H45" s="21"/>
      <c r="I45" s="22"/>
      <c r="J45" s="36" t="str">
        <f t="shared" si="6"/>
        <v/>
      </c>
      <c r="K45" s="10" t="str">
        <f t="shared" si="7"/>
        <v/>
      </c>
      <c r="L45" s="10">
        <f t="shared" si="8"/>
        <v>0</v>
      </c>
    </row>
    <row r="46" spans="1:12" ht="21" customHeight="1">
      <c r="A46" s="10">
        <v>77</v>
      </c>
      <c r="B46" s="62" t="s">
        <v>142</v>
      </c>
      <c r="C46" s="20" t="s">
        <v>53</v>
      </c>
      <c r="D46" s="20" t="s">
        <v>6</v>
      </c>
      <c r="E46" s="21"/>
      <c r="F46" s="21"/>
      <c r="G46" s="21"/>
      <c r="H46" s="21"/>
      <c r="I46" s="22"/>
      <c r="J46" s="36" t="str">
        <f t="shared" si="6"/>
        <v/>
      </c>
      <c r="K46" s="10" t="str">
        <f t="shared" si="7"/>
        <v/>
      </c>
      <c r="L46" s="10">
        <f t="shared" si="8"/>
        <v>0</v>
      </c>
    </row>
    <row r="47" spans="1:12" ht="21" customHeight="1">
      <c r="A47" s="10">
        <v>25</v>
      </c>
      <c r="B47" s="62" t="s">
        <v>18</v>
      </c>
      <c r="C47" s="20" t="s">
        <v>12</v>
      </c>
      <c r="D47" s="20" t="s">
        <v>6</v>
      </c>
      <c r="E47" s="21"/>
      <c r="F47" s="21"/>
      <c r="G47" s="21"/>
      <c r="H47" s="21"/>
      <c r="I47" s="22"/>
      <c r="J47" s="36" t="str">
        <f t="shared" si="6"/>
        <v/>
      </c>
      <c r="K47" s="10" t="str">
        <f t="shared" si="7"/>
        <v/>
      </c>
      <c r="L47" s="10">
        <f t="shared" si="8"/>
        <v>0</v>
      </c>
    </row>
    <row r="48" spans="1:12" ht="21" customHeight="1">
      <c r="A48" s="10">
        <v>102</v>
      </c>
      <c r="B48" s="62" t="s">
        <v>95</v>
      </c>
      <c r="C48" s="20" t="s">
        <v>85</v>
      </c>
      <c r="D48" s="20" t="s">
        <v>6</v>
      </c>
      <c r="E48" s="21"/>
      <c r="F48" s="21"/>
      <c r="G48" s="21"/>
      <c r="H48" s="21"/>
      <c r="I48" s="22"/>
      <c r="J48" s="36" t="str">
        <f t="shared" si="6"/>
        <v/>
      </c>
      <c r="K48" s="10" t="str">
        <f t="shared" si="7"/>
        <v/>
      </c>
      <c r="L48" s="10">
        <f t="shared" si="8"/>
        <v>0</v>
      </c>
    </row>
    <row r="49" spans="1:12" ht="21" customHeight="1">
      <c r="A49" s="10">
        <v>43</v>
      </c>
      <c r="B49" s="62" t="s">
        <v>28</v>
      </c>
      <c r="C49" s="20" t="s">
        <v>39</v>
      </c>
      <c r="D49" s="20" t="s">
        <v>5</v>
      </c>
      <c r="E49" s="21"/>
      <c r="F49" s="21"/>
      <c r="G49" s="21"/>
      <c r="H49" s="21"/>
      <c r="I49" s="22"/>
      <c r="J49" s="36" t="str">
        <f t="shared" si="6"/>
        <v/>
      </c>
      <c r="K49" s="10" t="str">
        <f t="shared" si="7"/>
        <v/>
      </c>
      <c r="L49" s="10">
        <f t="shared" si="8"/>
        <v>0</v>
      </c>
    </row>
    <row r="50" spans="1:12" ht="21" customHeight="1">
      <c r="A50" s="10">
        <v>92</v>
      </c>
      <c r="B50" s="62" t="s">
        <v>52</v>
      </c>
      <c r="C50" s="20" t="s">
        <v>53</v>
      </c>
      <c r="D50" s="20" t="s">
        <v>6</v>
      </c>
      <c r="E50" s="21"/>
      <c r="F50" s="21"/>
      <c r="G50" s="21"/>
      <c r="H50" s="21"/>
      <c r="I50" s="22"/>
      <c r="J50" s="36" t="str">
        <f t="shared" si="6"/>
        <v/>
      </c>
      <c r="K50" s="10" t="str">
        <f t="shared" si="7"/>
        <v/>
      </c>
      <c r="L50" s="10">
        <f t="shared" si="8"/>
        <v>0</v>
      </c>
    </row>
    <row r="51" spans="1:12" ht="21" customHeight="1">
      <c r="A51" s="10">
        <v>47</v>
      </c>
      <c r="B51" s="62" t="s">
        <v>32</v>
      </c>
      <c r="C51" s="20" t="s">
        <v>39</v>
      </c>
      <c r="D51" s="20" t="s">
        <v>6</v>
      </c>
      <c r="E51" s="21"/>
      <c r="F51" s="21"/>
      <c r="G51" s="21"/>
      <c r="H51" s="21"/>
      <c r="I51" s="22"/>
      <c r="J51" s="36" t="str">
        <f t="shared" si="6"/>
        <v/>
      </c>
      <c r="K51" s="10" t="str">
        <f t="shared" si="7"/>
        <v/>
      </c>
      <c r="L51" s="10">
        <f t="shared" si="8"/>
        <v>0</v>
      </c>
    </row>
    <row r="52" spans="1:12" ht="21" customHeight="1">
      <c r="A52" s="10">
        <v>46</v>
      </c>
      <c r="B52" s="62" t="s">
        <v>31</v>
      </c>
      <c r="C52" s="20" t="s">
        <v>39</v>
      </c>
      <c r="D52" s="20" t="s">
        <v>6</v>
      </c>
      <c r="E52" s="21"/>
      <c r="F52" s="21"/>
      <c r="G52" s="21"/>
      <c r="H52" s="21"/>
      <c r="I52" s="22"/>
      <c r="J52" s="36" t="str">
        <f t="shared" si="6"/>
        <v/>
      </c>
      <c r="K52" s="10" t="str">
        <f t="shared" si="7"/>
        <v/>
      </c>
      <c r="L52" s="10">
        <f t="shared" si="8"/>
        <v>0</v>
      </c>
    </row>
    <row r="53" spans="1:12" ht="38.1" customHeight="1">
      <c r="A53" s="10">
        <v>26</v>
      </c>
      <c r="B53" s="62" t="s">
        <v>19</v>
      </c>
      <c r="C53" s="20" t="s">
        <v>12</v>
      </c>
      <c r="D53" s="20" t="s">
        <v>6</v>
      </c>
      <c r="E53" s="21"/>
      <c r="F53" s="21"/>
      <c r="G53" s="21"/>
      <c r="H53" s="21"/>
      <c r="I53" s="22"/>
      <c r="J53" s="36" t="str">
        <f t="shared" si="6"/>
        <v/>
      </c>
      <c r="K53" s="10" t="str">
        <f t="shared" si="7"/>
        <v/>
      </c>
      <c r="L53" s="10">
        <f t="shared" si="8"/>
        <v>0</v>
      </c>
    </row>
    <row r="54" spans="1:12" ht="21" customHeight="1">
      <c r="A54" s="10">
        <v>85</v>
      </c>
      <c r="B54" s="62" t="s">
        <v>46</v>
      </c>
      <c r="C54" s="20" t="s">
        <v>53</v>
      </c>
      <c r="D54" s="20" t="s">
        <v>6</v>
      </c>
      <c r="E54" s="21"/>
      <c r="F54" s="21"/>
      <c r="G54" s="21"/>
      <c r="H54" s="21"/>
      <c r="I54" s="22"/>
      <c r="J54" s="36" t="str">
        <f t="shared" si="6"/>
        <v/>
      </c>
      <c r="K54" s="10" t="str">
        <f t="shared" si="7"/>
        <v/>
      </c>
      <c r="L54" s="10">
        <f t="shared" si="8"/>
        <v>0</v>
      </c>
    </row>
    <row r="55" spans="1:12" ht="38.1" customHeight="1">
      <c r="A55" s="10">
        <v>63</v>
      </c>
      <c r="B55" s="62" t="s">
        <v>207</v>
      </c>
      <c r="C55" s="20" t="s">
        <v>40</v>
      </c>
      <c r="D55" s="20" t="s">
        <v>6</v>
      </c>
      <c r="E55" s="21"/>
      <c r="F55" s="21"/>
      <c r="G55" s="21"/>
      <c r="H55" s="21"/>
      <c r="I55" s="22"/>
      <c r="J55" s="36" t="str">
        <f t="shared" si="6"/>
        <v/>
      </c>
      <c r="K55" s="10" t="str">
        <f t="shared" si="7"/>
        <v/>
      </c>
      <c r="L55" s="10">
        <f t="shared" si="8"/>
        <v>0</v>
      </c>
    </row>
    <row r="56" spans="1:12" ht="21" customHeight="1">
      <c r="A56" s="10">
        <v>15</v>
      </c>
      <c r="B56" s="62" t="s">
        <v>13</v>
      </c>
      <c r="C56" s="20" t="s">
        <v>12</v>
      </c>
      <c r="D56" s="20" t="s">
        <v>5</v>
      </c>
      <c r="E56" s="21"/>
      <c r="F56" s="21"/>
      <c r="G56" s="21"/>
      <c r="H56" s="21"/>
      <c r="I56" s="22"/>
      <c r="J56" s="36" t="str">
        <f t="shared" si="6"/>
        <v/>
      </c>
      <c r="K56" s="10" t="str">
        <f t="shared" si="7"/>
        <v/>
      </c>
      <c r="L56" s="10">
        <f t="shared" si="8"/>
        <v>0</v>
      </c>
    </row>
    <row r="57" spans="1:12" ht="21" customHeight="1">
      <c r="A57" s="10">
        <v>76</v>
      </c>
      <c r="B57" s="62" t="s">
        <v>62</v>
      </c>
      <c r="C57" s="20" t="s">
        <v>53</v>
      </c>
      <c r="D57" s="20" t="s">
        <v>5</v>
      </c>
      <c r="E57" s="21"/>
      <c r="F57" s="21"/>
      <c r="G57" s="21"/>
      <c r="H57" s="21"/>
      <c r="I57" s="22"/>
      <c r="J57" s="36" t="str">
        <f t="shared" ref="J57:J82" si="9">IF(COUNTA(E57:I57)=0,"",IF(E57="X",1,(IF(F57="X",2,IF(G57="X",3,IF(H57="X",4,5))))))</f>
        <v/>
      </c>
      <c r="K57" s="10" t="str">
        <f t="shared" ref="K57:K82" si="10">IF(D57="Pos",IF(COUNTA(E57:I57)=0,"",IF(E57="X",1,(IF(F57="X",2,IF(G57="X",3,IF(H57="X",4,5)))))),IF(COUNTA(E57:I57)=0,"",IF(E57="X",5,(IF(F57="X",4,IF(G57="X",3,IF(H57="X",2,1)))))))</f>
        <v/>
      </c>
      <c r="L57" s="10">
        <f t="shared" ref="L57:L82" si="11">COUNTA(E57:I57)</f>
        <v>0</v>
      </c>
    </row>
    <row r="58" spans="1:12" ht="21" customHeight="1">
      <c r="A58" s="10">
        <v>98</v>
      </c>
      <c r="B58" s="62" t="s">
        <v>91</v>
      </c>
      <c r="C58" s="20" t="s">
        <v>85</v>
      </c>
      <c r="D58" s="20" t="s">
        <v>5</v>
      </c>
      <c r="E58" s="21"/>
      <c r="F58" s="21"/>
      <c r="G58" s="21"/>
      <c r="H58" s="21"/>
      <c r="I58" s="22"/>
      <c r="J58" s="36" t="str">
        <f t="shared" si="9"/>
        <v/>
      </c>
      <c r="K58" s="10" t="str">
        <f t="shared" si="10"/>
        <v/>
      </c>
      <c r="L58" s="10">
        <f t="shared" si="11"/>
        <v>0</v>
      </c>
    </row>
    <row r="59" spans="1:12" ht="38.1" customHeight="1">
      <c r="A59" s="10">
        <v>91</v>
      </c>
      <c r="B59" s="62" t="s">
        <v>64</v>
      </c>
      <c r="C59" s="20" t="s">
        <v>53</v>
      </c>
      <c r="D59" s="20" t="s">
        <v>6</v>
      </c>
      <c r="E59" s="21"/>
      <c r="F59" s="21"/>
      <c r="G59" s="21"/>
      <c r="H59" s="21"/>
      <c r="I59" s="22"/>
      <c r="J59" s="36" t="str">
        <f t="shared" si="9"/>
        <v/>
      </c>
      <c r="K59" s="10" t="str">
        <f t="shared" si="10"/>
        <v/>
      </c>
      <c r="L59" s="10">
        <f t="shared" si="11"/>
        <v>0</v>
      </c>
    </row>
    <row r="60" spans="1:12" ht="53.1" customHeight="1">
      <c r="A60" s="10">
        <v>58</v>
      </c>
      <c r="B60" s="62" t="s">
        <v>208</v>
      </c>
      <c r="C60" s="20" t="s">
        <v>40</v>
      </c>
      <c r="D60" s="20" t="s">
        <v>5</v>
      </c>
      <c r="E60" s="21"/>
      <c r="F60" s="21"/>
      <c r="G60" s="21"/>
      <c r="H60" s="21"/>
      <c r="I60" s="22"/>
      <c r="J60" s="36" t="str">
        <f t="shared" si="9"/>
        <v/>
      </c>
      <c r="K60" s="10" t="str">
        <f t="shared" si="10"/>
        <v/>
      </c>
      <c r="L60" s="10">
        <f t="shared" si="11"/>
        <v>0</v>
      </c>
    </row>
    <row r="61" spans="1:12" ht="21" customHeight="1">
      <c r="A61" s="10">
        <v>10</v>
      </c>
      <c r="B61" s="62" t="s">
        <v>9</v>
      </c>
      <c r="C61" s="20" t="s">
        <v>12</v>
      </c>
      <c r="D61" s="20" t="s">
        <v>5</v>
      </c>
      <c r="E61" s="21"/>
      <c r="F61" s="21"/>
      <c r="G61" s="21"/>
      <c r="H61" s="21"/>
      <c r="I61" s="22"/>
      <c r="J61" s="36" t="str">
        <f t="shared" si="9"/>
        <v/>
      </c>
      <c r="K61" s="10" t="str">
        <f t="shared" si="10"/>
        <v/>
      </c>
      <c r="L61" s="10">
        <f t="shared" si="11"/>
        <v>0</v>
      </c>
    </row>
    <row r="62" spans="1:12" ht="21" customHeight="1">
      <c r="A62" s="10">
        <v>56</v>
      </c>
      <c r="B62" s="62" t="s">
        <v>61</v>
      </c>
      <c r="C62" s="20" t="s">
        <v>39</v>
      </c>
      <c r="D62" s="20" t="s">
        <v>6</v>
      </c>
      <c r="E62" s="21"/>
      <c r="F62" s="21"/>
      <c r="G62" s="21"/>
      <c r="H62" s="21"/>
      <c r="I62" s="22"/>
      <c r="J62" s="36" t="str">
        <f t="shared" si="9"/>
        <v/>
      </c>
      <c r="K62" s="10" t="str">
        <f t="shared" si="10"/>
        <v/>
      </c>
      <c r="L62" s="10">
        <f t="shared" si="11"/>
        <v>0</v>
      </c>
    </row>
    <row r="63" spans="1:12" ht="21" customHeight="1">
      <c r="A63" s="10">
        <v>79</v>
      </c>
      <c r="B63" s="62" t="s">
        <v>63</v>
      </c>
      <c r="C63" s="20" t="s">
        <v>53</v>
      </c>
      <c r="D63" s="20" t="s">
        <v>6</v>
      </c>
      <c r="E63" s="21"/>
      <c r="F63" s="21"/>
      <c r="G63" s="21"/>
      <c r="H63" s="21"/>
      <c r="I63" s="22"/>
      <c r="J63" s="36" t="str">
        <f t="shared" si="9"/>
        <v/>
      </c>
      <c r="K63" s="10" t="str">
        <f t="shared" si="10"/>
        <v/>
      </c>
      <c r="L63" s="10">
        <f t="shared" si="11"/>
        <v>0</v>
      </c>
    </row>
    <row r="64" spans="1:12" ht="38.1" customHeight="1">
      <c r="A64" s="10">
        <v>71</v>
      </c>
      <c r="B64" s="62" t="s">
        <v>209</v>
      </c>
      <c r="C64" s="20" t="s">
        <v>40</v>
      </c>
      <c r="D64" s="20" t="s">
        <v>6</v>
      </c>
      <c r="E64" s="21"/>
      <c r="F64" s="21"/>
      <c r="G64" s="21"/>
      <c r="H64" s="21"/>
      <c r="I64" s="22"/>
      <c r="J64" s="36" t="str">
        <f t="shared" si="9"/>
        <v/>
      </c>
      <c r="K64" s="10" t="str">
        <f t="shared" si="10"/>
        <v/>
      </c>
      <c r="L64" s="10">
        <f t="shared" si="11"/>
        <v>0</v>
      </c>
    </row>
    <row r="65" spans="1:12" ht="38.1" customHeight="1">
      <c r="A65" s="10">
        <v>67</v>
      </c>
      <c r="B65" s="62" t="s">
        <v>210</v>
      </c>
      <c r="C65" s="20" t="s">
        <v>40</v>
      </c>
      <c r="D65" s="20" t="s">
        <v>6</v>
      </c>
      <c r="E65" s="21"/>
      <c r="F65" s="21"/>
      <c r="G65" s="21"/>
      <c r="H65" s="21"/>
      <c r="I65" s="22"/>
      <c r="J65" s="36" t="str">
        <f t="shared" si="9"/>
        <v/>
      </c>
      <c r="K65" s="10" t="str">
        <f t="shared" si="10"/>
        <v/>
      </c>
      <c r="L65" s="10">
        <f t="shared" si="11"/>
        <v>0</v>
      </c>
    </row>
    <row r="66" spans="1:12" ht="21" customHeight="1">
      <c r="A66" s="10">
        <v>90</v>
      </c>
      <c r="B66" s="62" t="s">
        <v>51</v>
      </c>
      <c r="C66" s="20" t="s">
        <v>53</v>
      </c>
      <c r="D66" s="20" t="s">
        <v>6</v>
      </c>
      <c r="E66" s="21"/>
      <c r="F66" s="21"/>
      <c r="G66" s="21"/>
      <c r="H66" s="21"/>
      <c r="I66" s="22"/>
      <c r="J66" s="36" t="str">
        <f t="shared" si="9"/>
        <v/>
      </c>
      <c r="K66" s="10" t="str">
        <f t="shared" si="10"/>
        <v/>
      </c>
      <c r="L66" s="10">
        <f t="shared" si="11"/>
        <v>0</v>
      </c>
    </row>
    <row r="67" spans="1:12" ht="21" customHeight="1">
      <c r="A67" s="10">
        <v>69</v>
      </c>
      <c r="B67" s="62" t="s">
        <v>211</v>
      </c>
      <c r="C67" s="20" t="s">
        <v>40</v>
      </c>
      <c r="D67" s="20" t="s">
        <v>6</v>
      </c>
      <c r="E67" s="21"/>
      <c r="F67" s="21"/>
      <c r="G67" s="21"/>
      <c r="H67" s="21"/>
      <c r="I67" s="22"/>
      <c r="J67" s="36" t="str">
        <f t="shared" si="9"/>
        <v/>
      </c>
      <c r="K67" s="10" t="str">
        <f t="shared" si="10"/>
        <v/>
      </c>
      <c r="L67" s="10">
        <f t="shared" si="11"/>
        <v>0</v>
      </c>
    </row>
    <row r="68" spans="1:12" ht="21" customHeight="1">
      <c r="A68" s="10">
        <v>106</v>
      </c>
      <c r="B68" s="62" t="s">
        <v>99</v>
      </c>
      <c r="C68" s="20" t="s">
        <v>85</v>
      </c>
      <c r="D68" s="20" t="s">
        <v>6</v>
      </c>
      <c r="E68" s="21"/>
      <c r="F68" s="21"/>
      <c r="G68" s="21"/>
      <c r="H68" s="21"/>
      <c r="I68" s="22"/>
      <c r="J68" s="36" t="str">
        <f t="shared" si="9"/>
        <v/>
      </c>
      <c r="K68" s="10" t="str">
        <f t="shared" si="10"/>
        <v/>
      </c>
      <c r="L68" s="10">
        <f t="shared" si="11"/>
        <v>0</v>
      </c>
    </row>
    <row r="69" spans="1:12" ht="38.1" customHeight="1">
      <c r="A69" s="10">
        <v>2</v>
      </c>
      <c r="B69" s="62" t="s">
        <v>212</v>
      </c>
      <c r="C69" s="20" t="s">
        <v>4</v>
      </c>
      <c r="D69" s="20" t="s">
        <v>5</v>
      </c>
      <c r="E69" s="21"/>
      <c r="F69" s="21"/>
      <c r="G69" s="21"/>
      <c r="H69" s="21"/>
      <c r="I69" s="22"/>
      <c r="J69" s="36" t="str">
        <f t="shared" si="9"/>
        <v/>
      </c>
      <c r="K69" s="10" t="str">
        <f t="shared" si="10"/>
        <v/>
      </c>
      <c r="L69" s="10">
        <f t="shared" si="11"/>
        <v>0</v>
      </c>
    </row>
    <row r="70" spans="1:12" ht="21" customHeight="1">
      <c r="A70" s="10">
        <v>27</v>
      </c>
      <c r="B70" s="62" t="s">
        <v>20</v>
      </c>
      <c r="C70" s="20" t="s">
        <v>12</v>
      </c>
      <c r="D70" s="20" t="s">
        <v>6</v>
      </c>
      <c r="E70" s="21"/>
      <c r="F70" s="21"/>
      <c r="G70" s="21"/>
      <c r="H70" s="21"/>
      <c r="I70" s="22"/>
      <c r="J70" s="36" t="str">
        <f t="shared" si="9"/>
        <v/>
      </c>
      <c r="K70" s="10" t="str">
        <f t="shared" si="10"/>
        <v/>
      </c>
      <c r="L70" s="10">
        <f t="shared" si="11"/>
        <v>0</v>
      </c>
    </row>
    <row r="71" spans="1:12" ht="21" customHeight="1">
      <c r="A71" s="10">
        <v>18</v>
      </c>
      <c r="B71" s="62" t="s">
        <v>135</v>
      </c>
      <c r="C71" s="20" t="s">
        <v>12</v>
      </c>
      <c r="D71" s="20" t="s">
        <v>5</v>
      </c>
      <c r="E71" s="21"/>
      <c r="F71" s="21"/>
      <c r="G71" s="21"/>
      <c r="H71" s="21"/>
      <c r="I71" s="22"/>
      <c r="J71" s="36" t="str">
        <f t="shared" si="9"/>
        <v/>
      </c>
      <c r="K71" s="10" t="str">
        <f t="shared" si="10"/>
        <v/>
      </c>
      <c r="L71" s="10">
        <f t="shared" si="11"/>
        <v>0</v>
      </c>
    </row>
    <row r="72" spans="1:12" ht="38.1" customHeight="1">
      <c r="A72" s="10">
        <v>36</v>
      </c>
      <c r="B72" s="62" t="s">
        <v>213</v>
      </c>
      <c r="C72" s="20" t="s">
        <v>25</v>
      </c>
      <c r="D72" s="20" t="s">
        <v>6</v>
      </c>
      <c r="E72" s="21"/>
      <c r="F72" s="21"/>
      <c r="G72" s="21"/>
      <c r="H72" s="21"/>
      <c r="I72" s="22"/>
      <c r="J72" s="36" t="str">
        <f t="shared" si="9"/>
        <v/>
      </c>
      <c r="K72" s="10" t="str">
        <f t="shared" si="10"/>
        <v/>
      </c>
      <c r="L72" s="10">
        <f t="shared" si="11"/>
        <v>0</v>
      </c>
    </row>
    <row r="73" spans="1:12" ht="38.1" customHeight="1">
      <c r="A73" s="10">
        <v>11</v>
      </c>
      <c r="B73" s="62" t="s">
        <v>10</v>
      </c>
      <c r="C73" s="20" t="s">
        <v>12</v>
      </c>
      <c r="D73" s="20" t="s">
        <v>5</v>
      </c>
      <c r="E73" s="21"/>
      <c r="F73" s="21"/>
      <c r="G73" s="21"/>
      <c r="H73" s="21"/>
      <c r="I73" s="22"/>
      <c r="J73" s="36" t="str">
        <f t="shared" si="9"/>
        <v/>
      </c>
      <c r="K73" s="10" t="str">
        <f t="shared" si="10"/>
        <v/>
      </c>
      <c r="L73" s="10">
        <f t="shared" si="11"/>
        <v>0</v>
      </c>
    </row>
    <row r="74" spans="1:12" ht="21" customHeight="1">
      <c r="A74" s="10">
        <v>101</v>
      </c>
      <c r="B74" s="62" t="s">
        <v>94</v>
      </c>
      <c r="C74" s="20" t="s">
        <v>85</v>
      </c>
      <c r="D74" s="20" t="s">
        <v>6</v>
      </c>
      <c r="E74" s="21"/>
      <c r="F74" s="21"/>
      <c r="G74" s="21"/>
      <c r="H74" s="21"/>
      <c r="I74" s="22"/>
      <c r="J74" s="36" t="str">
        <f t="shared" si="9"/>
        <v/>
      </c>
      <c r="K74" s="10" t="str">
        <f t="shared" si="10"/>
        <v/>
      </c>
      <c r="L74" s="10">
        <f t="shared" si="11"/>
        <v>0</v>
      </c>
    </row>
    <row r="75" spans="1:12" ht="38.1" customHeight="1">
      <c r="A75" s="10">
        <v>4</v>
      </c>
      <c r="B75" s="62" t="s">
        <v>221</v>
      </c>
      <c r="C75" s="20" t="s">
        <v>4</v>
      </c>
      <c r="D75" s="20" t="s">
        <v>6</v>
      </c>
      <c r="E75" s="21"/>
      <c r="F75" s="21"/>
      <c r="G75" s="21"/>
      <c r="H75" s="21"/>
      <c r="I75" s="22"/>
      <c r="J75" s="36" t="str">
        <f t="shared" si="9"/>
        <v/>
      </c>
      <c r="K75" s="10" t="str">
        <f t="shared" si="10"/>
        <v/>
      </c>
      <c r="L75" s="10">
        <f t="shared" si="11"/>
        <v>0</v>
      </c>
    </row>
    <row r="76" spans="1:12" ht="21" customHeight="1">
      <c r="A76" s="10">
        <v>88</v>
      </c>
      <c r="B76" s="62" t="s">
        <v>49</v>
      </c>
      <c r="C76" s="20" t="s">
        <v>53</v>
      </c>
      <c r="D76" s="20" t="s">
        <v>6</v>
      </c>
      <c r="E76" s="21"/>
      <c r="F76" s="21"/>
      <c r="G76" s="21"/>
      <c r="H76" s="21"/>
      <c r="I76" s="22"/>
      <c r="J76" s="36" t="str">
        <f t="shared" si="9"/>
        <v/>
      </c>
      <c r="K76" s="10" t="str">
        <f t="shared" si="10"/>
        <v/>
      </c>
      <c r="L76" s="10">
        <f t="shared" si="11"/>
        <v>0</v>
      </c>
    </row>
    <row r="77" spans="1:12" ht="21" customHeight="1">
      <c r="A77" s="10">
        <v>51</v>
      </c>
      <c r="B77" s="62" t="s">
        <v>35</v>
      </c>
      <c r="C77" s="20" t="s">
        <v>39</v>
      </c>
      <c r="D77" s="20" t="s">
        <v>6</v>
      </c>
      <c r="E77" s="21"/>
      <c r="F77" s="21"/>
      <c r="G77" s="21"/>
      <c r="H77" s="21"/>
      <c r="I77" s="22"/>
      <c r="J77" s="36" t="str">
        <f t="shared" si="9"/>
        <v/>
      </c>
      <c r="K77" s="10" t="str">
        <f t="shared" si="10"/>
        <v/>
      </c>
      <c r="L77" s="10">
        <f t="shared" si="11"/>
        <v>0</v>
      </c>
    </row>
    <row r="78" spans="1:12" ht="21" customHeight="1">
      <c r="A78" s="10">
        <v>87</v>
      </c>
      <c r="B78" s="62" t="s">
        <v>48</v>
      </c>
      <c r="C78" s="20" t="s">
        <v>53</v>
      </c>
      <c r="D78" s="20" t="s">
        <v>6</v>
      </c>
      <c r="E78" s="21"/>
      <c r="F78" s="21"/>
      <c r="G78" s="21"/>
      <c r="H78" s="21"/>
      <c r="I78" s="22"/>
      <c r="J78" s="36" t="str">
        <f t="shared" si="9"/>
        <v/>
      </c>
      <c r="K78" s="10" t="str">
        <f t="shared" si="10"/>
        <v/>
      </c>
      <c r="L78" s="10">
        <f t="shared" si="11"/>
        <v>0</v>
      </c>
    </row>
    <row r="79" spans="1:12" ht="38.1" customHeight="1">
      <c r="A79" s="10">
        <v>62</v>
      </c>
      <c r="B79" s="62" t="s">
        <v>214</v>
      </c>
      <c r="C79" s="20" t="s">
        <v>40</v>
      </c>
      <c r="D79" s="20" t="s">
        <v>5</v>
      </c>
      <c r="E79" s="21"/>
      <c r="F79" s="21"/>
      <c r="G79" s="21"/>
      <c r="H79" s="21"/>
      <c r="I79" s="22"/>
      <c r="J79" s="36" t="str">
        <f t="shared" si="9"/>
        <v/>
      </c>
      <c r="K79" s="10" t="str">
        <f t="shared" si="10"/>
        <v/>
      </c>
      <c r="L79" s="10">
        <f t="shared" si="11"/>
        <v>0</v>
      </c>
    </row>
    <row r="80" spans="1:12" ht="21" customHeight="1">
      <c r="A80" s="10">
        <v>81</v>
      </c>
      <c r="B80" s="62" t="s">
        <v>137</v>
      </c>
      <c r="C80" s="20" t="s">
        <v>53</v>
      </c>
      <c r="D80" s="20" t="s">
        <v>6</v>
      </c>
      <c r="E80" s="21"/>
      <c r="F80" s="21"/>
      <c r="G80" s="21"/>
      <c r="H80" s="21"/>
      <c r="I80" s="22"/>
      <c r="J80" s="36" t="str">
        <f t="shared" si="9"/>
        <v/>
      </c>
      <c r="K80" s="10" t="str">
        <f t="shared" si="10"/>
        <v/>
      </c>
      <c r="L80" s="10">
        <f t="shared" si="11"/>
        <v>0</v>
      </c>
    </row>
    <row r="81" spans="1:12" ht="21" customHeight="1">
      <c r="A81" s="10">
        <v>99</v>
      </c>
      <c r="B81" s="62" t="s">
        <v>92</v>
      </c>
      <c r="C81" s="20" t="s">
        <v>85</v>
      </c>
      <c r="D81" s="20" t="s">
        <v>5</v>
      </c>
      <c r="E81" s="21"/>
      <c r="F81" s="21"/>
      <c r="G81" s="21"/>
      <c r="H81" s="21"/>
      <c r="I81" s="22"/>
      <c r="J81" s="36" t="str">
        <f t="shared" si="9"/>
        <v/>
      </c>
      <c r="K81" s="10" t="str">
        <f t="shared" si="10"/>
        <v/>
      </c>
      <c r="L81" s="10">
        <f t="shared" si="11"/>
        <v>0</v>
      </c>
    </row>
    <row r="82" spans="1:12" ht="38.1" customHeight="1">
      <c r="A82" s="10">
        <v>78</v>
      </c>
      <c r="B82" s="62" t="s">
        <v>42</v>
      </c>
      <c r="C82" s="20" t="s">
        <v>53</v>
      </c>
      <c r="D82" s="20" t="s">
        <v>5</v>
      </c>
      <c r="E82" s="21"/>
      <c r="F82" s="21"/>
      <c r="G82" s="21"/>
      <c r="H82" s="21"/>
      <c r="I82" s="22"/>
      <c r="J82" s="36" t="str">
        <f t="shared" si="9"/>
        <v/>
      </c>
      <c r="K82" s="10" t="str">
        <f t="shared" si="10"/>
        <v/>
      </c>
      <c r="L82" s="10">
        <f t="shared" si="11"/>
        <v>0</v>
      </c>
    </row>
    <row r="83" spans="1:12" ht="38.1" customHeight="1">
      <c r="A83" s="10">
        <v>21</v>
      </c>
      <c r="B83" s="62" t="s">
        <v>70</v>
      </c>
      <c r="C83" s="20" t="s">
        <v>12</v>
      </c>
      <c r="D83" s="20" t="s">
        <v>6</v>
      </c>
      <c r="E83" s="21"/>
      <c r="F83" s="21"/>
      <c r="G83" s="21"/>
      <c r="H83" s="21"/>
      <c r="I83" s="22"/>
      <c r="J83" s="36" t="str">
        <f t="shared" ref="J83:J103" si="12">IF(COUNTA(E83:I83)=0,"",IF(E83="X",1,(IF(F83="X",2,IF(G83="X",3,IF(H83="X",4,5))))))</f>
        <v/>
      </c>
      <c r="K83" s="10" t="str">
        <f t="shared" ref="K83:K103" si="13">IF(D83="Pos",IF(COUNTA(E83:I83)=0,"",IF(E83="X",1,(IF(F83="X",2,IF(G83="X",3,IF(H83="X",4,5)))))),IF(COUNTA(E83:I83)=0,"",IF(E83="X",5,(IF(F83="X",4,IF(G83="X",3,IF(H83="X",2,1)))))))</f>
        <v/>
      </c>
      <c r="L83" s="10">
        <f t="shared" ref="L83:L103" si="14">COUNTA(E83:I83)</f>
        <v>0</v>
      </c>
    </row>
    <row r="84" spans="1:12" ht="38.1" customHeight="1">
      <c r="A84" s="10">
        <v>7</v>
      </c>
      <c r="B84" s="62" t="s">
        <v>215</v>
      </c>
      <c r="C84" s="20" t="s">
        <v>4</v>
      </c>
      <c r="D84" s="20" t="s">
        <v>6</v>
      </c>
      <c r="E84" s="21"/>
      <c r="F84" s="21"/>
      <c r="G84" s="21"/>
      <c r="H84" s="21"/>
      <c r="I84" s="22"/>
      <c r="J84" s="36" t="str">
        <f t="shared" si="12"/>
        <v/>
      </c>
      <c r="K84" s="10" t="str">
        <f t="shared" si="13"/>
        <v/>
      </c>
      <c r="L84" s="10">
        <f t="shared" si="14"/>
        <v>0</v>
      </c>
    </row>
    <row r="85" spans="1:12" ht="38.1" customHeight="1">
      <c r="A85" s="10">
        <v>93</v>
      </c>
      <c r="B85" s="62" t="s">
        <v>65</v>
      </c>
      <c r="C85" s="20" t="s">
        <v>53</v>
      </c>
      <c r="D85" s="20" t="s">
        <v>6</v>
      </c>
      <c r="E85" s="21"/>
      <c r="F85" s="21"/>
      <c r="G85" s="21"/>
      <c r="H85" s="21"/>
      <c r="I85" s="22"/>
      <c r="J85" s="36" t="str">
        <f t="shared" si="12"/>
        <v/>
      </c>
      <c r="K85" s="10" t="str">
        <f t="shared" si="13"/>
        <v/>
      </c>
      <c r="L85" s="10">
        <f t="shared" si="14"/>
        <v>0</v>
      </c>
    </row>
    <row r="86" spans="1:12" ht="38.1" customHeight="1">
      <c r="A86" s="10">
        <v>61</v>
      </c>
      <c r="B86" s="62" t="s">
        <v>216</v>
      </c>
      <c r="C86" s="20" t="s">
        <v>40</v>
      </c>
      <c r="D86" s="20" t="s">
        <v>5</v>
      </c>
      <c r="E86" s="21"/>
      <c r="F86" s="21"/>
      <c r="G86" s="21"/>
      <c r="H86" s="21"/>
      <c r="I86" s="22"/>
      <c r="J86" s="36" t="str">
        <f t="shared" si="12"/>
        <v/>
      </c>
      <c r="K86" s="10" t="str">
        <f t="shared" si="13"/>
        <v/>
      </c>
      <c r="L86" s="10">
        <f t="shared" si="14"/>
        <v>0</v>
      </c>
    </row>
    <row r="87" spans="1:12" ht="38.1" customHeight="1">
      <c r="A87" s="10">
        <v>73</v>
      </c>
      <c r="B87" s="62" t="s">
        <v>217</v>
      </c>
      <c r="C87" s="20" t="s">
        <v>40</v>
      </c>
      <c r="D87" s="20" t="s">
        <v>6</v>
      </c>
      <c r="E87" s="21"/>
      <c r="F87" s="21"/>
      <c r="G87" s="21"/>
      <c r="H87" s="21"/>
      <c r="I87" s="22"/>
      <c r="J87" s="36" t="str">
        <f t="shared" si="12"/>
        <v/>
      </c>
      <c r="K87" s="10" t="str">
        <f t="shared" si="13"/>
        <v/>
      </c>
      <c r="L87" s="10">
        <f t="shared" si="14"/>
        <v>0</v>
      </c>
    </row>
    <row r="88" spans="1:12" ht="38.1" customHeight="1">
      <c r="A88" s="10">
        <v>12</v>
      </c>
      <c r="B88" s="62" t="s">
        <v>57</v>
      </c>
      <c r="C88" s="20" t="s">
        <v>12</v>
      </c>
      <c r="D88" s="20" t="s">
        <v>5</v>
      </c>
      <c r="E88" s="21"/>
      <c r="F88" s="21"/>
      <c r="G88" s="21"/>
      <c r="H88" s="21"/>
      <c r="I88" s="22"/>
      <c r="J88" s="36" t="str">
        <f t="shared" si="12"/>
        <v/>
      </c>
      <c r="K88" s="10" t="str">
        <f t="shared" si="13"/>
        <v/>
      </c>
      <c r="L88" s="10">
        <f t="shared" si="14"/>
        <v>0</v>
      </c>
    </row>
    <row r="89" spans="1:12" ht="38.1" customHeight="1">
      <c r="A89" s="10">
        <v>45</v>
      </c>
      <c r="B89" s="62" t="s">
        <v>30</v>
      </c>
      <c r="C89" s="20" t="s">
        <v>39</v>
      </c>
      <c r="D89" s="20" t="s">
        <v>5</v>
      </c>
      <c r="E89" s="21"/>
      <c r="F89" s="21"/>
      <c r="G89" s="21"/>
      <c r="H89" s="21"/>
      <c r="I89" s="22"/>
      <c r="J89" s="36" t="str">
        <f t="shared" si="12"/>
        <v/>
      </c>
      <c r="K89" s="10" t="str">
        <f t="shared" si="13"/>
        <v/>
      </c>
      <c r="L89" s="10">
        <f t="shared" si="14"/>
        <v>0</v>
      </c>
    </row>
    <row r="90" spans="1:12" ht="38.1" customHeight="1">
      <c r="A90" s="10">
        <v>32</v>
      </c>
      <c r="B90" s="62" t="s">
        <v>24</v>
      </c>
      <c r="C90" s="20" t="s">
        <v>12</v>
      </c>
      <c r="D90" s="20" t="s">
        <v>6</v>
      </c>
      <c r="E90" s="21"/>
      <c r="F90" s="21"/>
      <c r="G90" s="21"/>
      <c r="H90" s="21"/>
      <c r="I90" s="22"/>
      <c r="J90" s="36" t="str">
        <f t="shared" si="12"/>
        <v/>
      </c>
      <c r="K90" s="10" t="str">
        <f t="shared" si="13"/>
        <v/>
      </c>
      <c r="L90" s="10">
        <f t="shared" si="14"/>
        <v>0</v>
      </c>
    </row>
    <row r="91" spans="1:12" ht="38.1" customHeight="1">
      <c r="A91" s="10">
        <v>9</v>
      </c>
      <c r="B91" s="62" t="s">
        <v>8</v>
      </c>
      <c r="C91" s="20" t="s">
        <v>12</v>
      </c>
      <c r="D91" s="20" t="s">
        <v>5</v>
      </c>
      <c r="E91" s="21"/>
      <c r="F91" s="21"/>
      <c r="G91" s="21"/>
      <c r="H91" s="21"/>
      <c r="I91" s="22"/>
      <c r="J91" s="36" t="str">
        <f t="shared" si="12"/>
        <v/>
      </c>
      <c r="K91" s="10" t="str">
        <f t="shared" si="13"/>
        <v/>
      </c>
      <c r="L91" s="10">
        <f t="shared" si="14"/>
        <v>0</v>
      </c>
    </row>
    <row r="92" spans="1:12" ht="21" customHeight="1">
      <c r="A92" s="10">
        <v>38</v>
      </c>
      <c r="B92" s="62" t="s">
        <v>218</v>
      </c>
      <c r="C92" s="20" t="s">
        <v>25</v>
      </c>
      <c r="D92" s="20" t="s">
        <v>6</v>
      </c>
      <c r="E92" s="21"/>
      <c r="F92" s="21"/>
      <c r="G92" s="21"/>
      <c r="H92" s="21"/>
      <c r="I92" s="22"/>
      <c r="J92" s="36" t="str">
        <f t="shared" si="12"/>
        <v/>
      </c>
      <c r="K92" s="10" t="str">
        <f t="shared" si="13"/>
        <v/>
      </c>
      <c r="L92" s="10">
        <f t="shared" si="14"/>
        <v>0</v>
      </c>
    </row>
    <row r="93" spans="1:12" ht="21" customHeight="1">
      <c r="A93" s="10">
        <v>13</v>
      </c>
      <c r="B93" s="62" t="s">
        <v>11</v>
      </c>
      <c r="C93" s="20" t="s">
        <v>12</v>
      </c>
      <c r="D93" s="20" t="s">
        <v>5</v>
      </c>
      <c r="E93" s="21"/>
      <c r="F93" s="21"/>
      <c r="G93" s="21"/>
      <c r="H93" s="21"/>
      <c r="I93" s="22"/>
      <c r="J93" s="36" t="str">
        <f t="shared" si="12"/>
        <v/>
      </c>
      <c r="K93" s="10" t="str">
        <f t="shared" si="13"/>
        <v/>
      </c>
      <c r="L93" s="10">
        <f t="shared" si="14"/>
        <v>0</v>
      </c>
    </row>
    <row r="94" spans="1:12" ht="21" customHeight="1">
      <c r="A94" s="10">
        <v>86</v>
      </c>
      <c r="B94" s="62" t="s">
        <v>47</v>
      </c>
      <c r="C94" s="20" t="s">
        <v>53</v>
      </c>
      <c r="D94" s="20" t="s">
        <v>6</v>
      </c>
      <c r="E94" s="21"/>
      <c r="F94" s="21"/>
      <c r="G94" s="21"/>
      <c r="H94" s="21"/>
      <c r="I94" s="22"/>
      <c r="J94" s="36" t="str">
        <f t="shared" si="12"/>
        <v/>
      </c>
      <c r="K94" s="10" t="str">
        <f t="shared" si="13"/>
        <v/>
      </c>
      <c r="L94" s="10">
        <f t="shared" si="14"/>
        <v>0</v>
      </c>
    </row>
    <row r="95" spans="1:12" ht="21" customHeight="1">
      <c r="A95" s="10">
        <v>97</v>
      </c>
      <c r="B95" s="62" t="s">
        <v>90</v>
      </c>
      <c r="C95" s="20" t="s">
        <v>85</v>
      </c>
      <c r="D95" s="20" t="s">
        <v>5</v>
      </c>
      <c r="E95" s="21"/>
      <c r="F95" s="21"/>
      <c r="G95" s="21"/>
      <c r="H95" s="21"/>
      <c r="I95" s="22"/>
      <c r="J95" s="36" t="str">
        <f t="shared" si="12"/>
        <v/>
      </c>
      <c r="K95" s="10" t="str">
        <f t="shared" si="13"/>
        <v/>
      </c>
      <c r="L95" s="10">
        <f t="shared" si="14"/>
        <v>0</v>
      </c>
    </row>
    <row r="96" spans="1:12" ht="21" customHeight="1">
      <c r="A96" s="10">
        <v>40</v>
      </c>
      <c r="B96" s="62" t="s">
        <v>58</v>
      </c>
      <c r="C96" s="20" t="s">
        <v>39</v>
      </c>
      <c r="D96" s="20" t="s">
        <v>5</v>
      </c>
      <c r="E96" s="21"/>
      <c r="F96" s="21"/>
      <c r="G96" s="21"/>
      <c r="H96" s="21"/>
      <c r="I96" s="22"/>
      <c r="J96" s="36" t="str">
        <f t="shared" si="12"/>
        <v/>
      </c>
      <c r="K96" s="10" t="str">
        <f t="shared" si="13"/>
        <v/>
      </c>
      <c r="L96" s="10">
        <f t="shared" si="14"/>
        <v>0</v>
      </c>
    </row>
    <row r="97" spans="1:12" ht="38.1" customHeight="1">
      <c r="A97" s="10">
        <v>68</v>
      </c>
      <c r="B97" s="62" t="s">
        <v>219</v>
      </c>
      <c r="C97" s="20" t="s">
        <v>40</v>
      </c>
      <c r="D97" s="20" t="s">
        <v>6</v>
      </c>
      <c r="E97" s="21"/>
      <c r="F97" s="21"/>
      <c r="G97" s="21"/>
      <c r="H97" s="21"/>
      <c r="I97" s="22"/>
      <c r="J97" s="36" t="str">
        <f t="shared" si="12"/>
        <v/>
      </c>
      <c r="K97" s="10" t="str">
        <f t="shared" si="13"/>
        <v/>
      </c>
      <c r="L97" s="10">
        <f t="shared" si="14"/>
        <v>0</v>
      </c>
    </row>
    <row r="98" spans="1:12" ht="21" customHeight="1">
      <c r="A98" s="10">
        <v>55</v>
      </c>
      <c r="B98" s="62" t="s">
        <v>38</v>
      </c>
      <c r="C98" s="20" t="s">
        <v>39</v>
      </c>
      <c r="D98" s="20" t="s">
        <v>6</v>
      </c>
      <c r="E98" s="21"/>
      <c r="F98" s="21"/>
      <c r="G98" s="21"/>
      <c r="H98" s="21"/>
      <c r="I98" s="22"/>
      <c r="J98" s="36" t="str">
        <f t="shared" si="12"/>
        <v/>
      </c>
      <c r="K98" s="10" t="str">
        <f t="shared" si="13"/>
        <v/>
      </c>
      <c r="L98" s="10">
        <f t="shared" si="14"/>
        <v>0</v>
      </c>
    </row>
    <row r="99" spans="1:12" ht="21" customHeight="1">
      <c r="A99" s="10">
        <v>1</v>
      </c>
      <c r="B99" s="62" t="s">
        <v>140</v>
      </c>
      <c r="C99" s="20" t="s">
        <v>4</v>
      </c>
      <c r="D99" s="20" t="s">
        <v>5</v>
      </c>
      <c r="E99" s="21"/>
      <c r="F99" s="21"/>
      <c r="G99" s="21"/>
      <c r="H99" s="21"/>
      <c r="I99" s="22"/>
      <c r="J99" s="36" t="str">
        <f t="shared" si="12"/>
        <v/>
      </c>
      <c r="K99" s="10" t="str">
        <f t="shared" si="13"/>
        <v/>
      </c>
      <c r="L99" s="10">
        <f t="shared" si="14"/>
        <v>0</v>
      </c>
    </row>
    <row r="100" spans="1:12" ht="21" customHeight="1">
      <c r="A100" s="10">
        <v>84</v>
      </c>
      <c r="B100" s="62" t="s">
        <v>139</v>
      </c>
      <c r="C100" s="20" t="s">
        <v>53</v>
      </c>
      <c r="D100" s="20" t="s">
        <v>6</v>
      </c>
      <c r="E100" s="21"/>
      <c r="F100" s="21"/>
      <c r="G100" s="21"/>
      <c r="H100" s="21"/>
      <c r="I100" s="22"/>
      <c r="J100" s="36" t="str">
        <f t="shared" si="12"/>
        <v/>
      </c>
      <c r="K100" s="10" t="str">
        <f t="shared" si="13"/>
        <v/>
      </c>
      <c r="L100" s="10">
        <f t="shared" si="14"/>
        <v>0</v>
      </c>
    </row>
    <row r="101" spans="1:12" ht="21" customHeight="1">
      <c r="A101" s="10">
        <v>95</v>
      </c>
      <c r="B101" s="62" t="s">
        <v>88</v>
      </c>
      <c r="C101" s="20" t="s">
        <v>85</v>
      </c>
      <c r="D101" s="20" t="s">
        <v>5</v>
      </c>
      <c r="E101" s="21"/>
      <c r="F101" s="21"/>
      <c r="G101" s="21"/>
      <c r="H101" s="21"/>
      <c r="I101" s="22"/>
      <c r="J101" s="36" t="str">
        <f t="shared" si="12"/>
        <v/>
      </c>
      <c r="K101" s="10" t="str">
        <f t="shared" si="13"/>
        <v/>
      </c>
      <c r="L101" s="10">
        <f t="shared" si="14"/>
        <v>0</v>
      </c>
    </row>
    <row r="102" spans="1:12" ht="38.1" customHeight="1">
      <c r="A102" s="10">
        <v>50</v>
      </c>
      <c r="B102" s="62" t="s">
        <v>34</v>
      </c>
      <c r="C102" s="20" t="s">
        <v>39</v>
      </c>
      <c r="D102" s="20" t="s">
        <v>6</v>
      </c>
      <c r="E102" s="21"/>
      <c r="F102" s="21"/>
      <c r="G102" s="21"/>
      <c r="H102" s="21"/>
      <c r="I102" s="22"/>
      <c r="J102" s="36" t="str">
        <f t="shared" si="12"/>
        <v/>
      </c>
      <c r="K102" s="10" t="str">
        <f t="shared" si="13"/>
        <v/>
      </c>
      <c r="L102" s="10">
        <f t="shared" si="14"/>
        <v>0</v>
      </c>
    </row>
    <row r="103" spans="1:12" ht="38.1" customHeight="1">
      <c r="A103" s="10">
        <v>52</v>
      </c>
      <c r="B103" s="63" t="s">
        <v>60</v>
      </c>
      <c r="C103" s="23" t="s">
        <v>39</v>
      </c>
      <c r="D103" s="23" t="s">
        <v>6</v>
      </c>
      <c r="E103" s="24"/>
      <c r="F103" s="24"/>
      <c r="G103" s="24"/>
      <c r="H103" s="24"/>
      <c r="I103" s="25"/>
      <c r="J103" s="36" t="str">
        <f t="shared" si="12"/>
        <v/>
      </c>
      <c r="K103" s="10" t="str">
        <f t="shared" si="13"/>
        <v/>
      </c>
      <c r="L103" s="10">
        <f t="shared" si="14"/>
        <v>0</v>
      </c>
    </row>
  </sheetData>
  <sortState ref="A4:J96">
    <sortCondition ref="J4:J96"/>
  </sortState>
  <phoneticPr fontId="2" type="noConversion"/>
  <conditionalFormatting sqref="B4:I25 B27:I103">
    <cfRule type="expression" dxfId="9" priority="2">
      <formula>MOD(ROW(),2)=1</formula>
    </cfRule>
  </conditionalFormatting>
  <conditionalFormatting sqref="B26:I26">
    <cfRule type="expression" dxfId="8" priority="1">
      <formula>MOD(ROW(),2)=1</formula>
    </cfRule>
  </conditionalFormatting>
  <pageMargins left="0.7" right="0.7" top="0.75" bottom="0.75" header="0.3" footer="0.3"/>
  <pageSetup scale="65" fitToHeight="5" orientation="portrait" horizontalDpi="0" verticalDpi="0"/>
  <headerFooter>
    <oddHeader>&amp;A</oddHeader>
    <oddFooter>Page &amp;P of &amp;N</oddFooter>
  </headerFooter>
  <ignoredErrors>
    <ignoredError sqref="K4:L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sheetPr>
  <dimension ref="A1:K121"/>
  <sheetViews>
    <sheetView workbookViewId="0">
      <pane xSplit="1" ySplit="2" topLeftCell="B3" activePane="bottomRight" state="frozen"/>
      <selection pane="topRight" activeCell="B1" sqref="B1"/>
      <selection pane="bottomLeft" activeCell="A3" sqref="A3"/>
      <selection pane="bottomRight" activeCell="B109" sqref="B109"/>
    </sheetView>
  </sheetViews>
  <sheetFormatPr defaultColWidth="11.09765625" defaultRowHeight="15.6"/>
  <cols>
    <col min="1" max="1" width="4" customWidth="1"/>
    <col min="2" max="2" width="107.59765625" style="2" customWidth="1"/>
    <col min="3" max="3" width="23.8984375" bestFit="1" customWidth="1"/>
    <col min="5" max="9" width="9" customWidth="1"/>
  </cols>
  <sheetData>
    <row r="1" spans="1:11" s="4" customFormat="1" ht="31.2">
      <c r="E1" s="5" t="s">
        <v>54</v>
      </c>
      <c r="F1" s="5" t="s">
        <v>55</v>
      </c>
      <c r="G1" s="5" t="s">
        <v>72</v>
      </c>
      <c r="H1" s="5" t="s">
        <v>73</v>
      </c>
      <c r="I1" s="5" t="s">
        <v>56</v>
      </c>
      <c r="J1" s="4" t="s">
        <v>74</v>
      </c>
    </row>
    <row r="2" spans="1:11">
      <c r="A2" t="s">
        <v>3</v>
      </c>
      <c r="B2" s="2" t="s">
        <v>0</v>
      </c>
      <c r="C2" t="s">
        <v>1</v>
      </c>
      <c r="D2" t="s">
        <v>2</v>
      </c>
      <c r="E2" s="1">
        <v>1</v>
      </c>
      <c r="F2" s="1">
        <v>2</v>
      </c>
      <c r="G2" s="1">
        <v>3</v>
      </c>
      <c r="H2" s="1">
        <v>4</v>
      </c>
      <c r="I2" s="1">
        <v>5</v>
      </c>
    </row>
    <row r="3" spans="1:11">
      <c r="A3">
        <v>0</v>
      </c>
      <c r="B3" s="2" t="s">
        <v>141</v>
      </c>
      <c r="C3" t="s">
        <v>4</v>
      </c>
      <c r="D3" t="s">
        <v>5</v>
      </c>
      <c r="J3" s="8">
        <v>0.43006386924623019</v>
      </c>
      <c r="K3">
        <f>IF(E3="X",1,(IF(F3="X",2,IF(G3="X",3,IF(H3="X",4,5)))))</f>
        <v>5</v>
      </c>
    </row>
    <row r="4" spans="1:11">
      <c r="A4">
        <v>1</v>
      </c>
      <c r="B4" s="2" t="s">
        <v>140</v>
      </c>
      <c r="C4" t="s">
        <v>4</v>
      </c>
      <c r="D4" t="s">
        <v>5</v>
      </c>
      <c r="J4" s="8">
        <v>0.22</v>
      </c>
    </row>
    <row r="5" spans="1:11" ht="31.2">
      <c r="A5">
        <v>2</v>
      </c>
      <c r="B5" s="2" t="s">
        <v>110</v>
      </c>
      <c r="C5" t="s">
        <v>4</v>
      </c>
      <c r="D5" t="s">
        <v>5</v>
      </c>
      <c r="J5" s="8">
        <v>0.77245848371754533</v>
      </c>
    </row>
    <row r="6" spans="1:11">
      <c r="A6">
        <v>3</v>
      </c>
      <c r="B6" s="2" t="s">
        <v>111</v>
      </c>
      <c r="C6" t="s">
        <v>4</v>
      </c>
      <c r="D6" t="s">
        <v>6</v>
      </c>
      <c r="J6" s="8">
        <v>0.2863530608899183</v>
      </c>
    </row>
    <row r="7" spans="1:11" ht="31.2">
      <c r="A7">
        <v>4</v>
      </c>
      <c r="B7" s="2" t="s">
        <v>112</v>
      </c>
      <c r="C7" t="s">
        <v>4</v>
      </c>
      <c r="D7" t="s">
        <v>6</v>
      </c>
      <c r="J7" s="8">
        <v>0.78308833052620819</v>
      </c>
    </row>
    <row r="8" spans="1:11">
      <c r="A8">
        <v>5</v>
      </c>
      <c r="B8" s="2" t="s">
        <v>113</v>
      </c>
      <c r="C8" t="s">
        <v>4</v>
      </c>
      <c r="D8" t="s">
        <v>6</v>
      </c>
      <c r="J8" s="8">
        <v>0.30686301946960215</v>
      </c>
    </row>
    <row r="9" spans="1:11">
      <c r="A9">
        <v>6</v>
      </c>
      <c r="B9" s="2" t="s">
        <v>114</v>
      </c>
      <c r="C9" t="s">
        <v>4</v>
      </c>
      <c r="D9" t="s">
        <v>6</v>
      </c>
      <c r="J9" s="8">
        <v>0.79986226754621614</v>
      </c>
    </row>
    <row r="10" spans="1:11" ht="31.2">
      <c r="A10">
        <v>7</v>
      </c>
      <c r="B10" s="2" t="s">
        <v>115</v>
      </c>
      <c r="C10" t="s">
        <v>4</v>
      </c>
      <c r="D10" t="s">
        <v>6</v>
      </c>
      <c r="J10" s="8">
        <v>0.28356674570832074</v>
      </c>
    </row>
    <row r="11" spans="1:11">
      <c r="A11">
        <v>8</v>
      </c>
      <c r="B11" s="2" t="s">
        <v>7</v>
      </c>
      <c r="C11" t="s">
        <v>12</v>
      </c>
      <c r="D11" t="s">
        <v>5</v>
      </c>
      <c r="J11" s="8">
        <v>0.74491407985294567</v>
      </c>
    </row>
    <row r="12" spans="1:11">
      <c r="A12">
        <v>9</v>
      </c>
      <c r="B12" s="2" t="s">
        <v>8</v>
      </c>
      <c r="C12" t="s">
        <v>12</v>
      </c>
      <c r="D12" t="s">
        <v>5</v>
      </c>
      <c r="J12" s="8">
        <v>0.33687255391195825</v>
      </c>
    </row>
    <row r="13" spans="1:11">
      <c r="A13">
        <v>10</v>
      </c>
      <c r="B13" s="2" t="s">
        <v>9</v>
      </c>
      <c r="C13" t="s">
        <v>12</v>
      </c>
      <c r="D13" t="s">
        <v>5</v>
      </c>
      <c r="J13" s="8">
        <v>0.3441132463155</v>
      </c>
    </row>
    <row r="14" spans="1:11" ht="31.2">
      <c r="A14">
        <v>11</v>
      </c>
      <c r="B14" s="2" t="s">
        <v>10</v>
      </c>
      <c r="C14" t="s">
        <v>12</v>
      </c>
      <c r="D14" t="s">
        <v>5</v>
      </c>
      <c r="J14" s="8">
        <v>0.43425193144661434</v>
      </c>
    </row>
    <row r="15" spans="1:11" ht="31.2">
      <c r="A15">
        <v>12</v>
      </c>
      <c r="B15" s="2" t="s">
        <v>57</v>
      </c>
      <c r="C15" t="s">
        <v>12</v>
      </c>
      <c r="D15" t="s">
        <v>5</v>
      </c>
      <c r="J15" s="8">
        <v>0.76306025186300264</v>
      </c>
    </row>
    <row r="16" spans="1:11">
      <c r="A16">
        <v>13</v>
      </c>
      <c r="B16" s="2" t="s">
        <v>11</v>
      </c>
      <c r="C16" t="s">
        <v>12</v>
      </c>
      <c r="D16" t="s">
        <v>5</v>
      </c>
      <c r="J16" s="8">
        <v>0.15452257454902307</v>
      </c>
    </row>
    <row r="17" spans="1:10">
      <c r="A17">
        <v>14</v>
      </c>
      <c r="B17" s="2" t="s">
        <v>66</v>
      </c>
      <c r="C17" t="s">
        <v>12</v>
      </c>
      <c r="D17" t="s">
        <v>5</v>
      </c>
      <c r="J17" s="8">
        <v>0.53579997501248255</v>
      </c>
    </row>
    <row r="18" spans="1:10">
      <c r="A18">
        <v>15</v>
      </c>
      <c r="B18" s="2" t="s">
        <v>13</v>
      </c>
      <c r="C18" t="s">
        <v>12</v>
      </c>
      <c r="D18" t="s">
        <v>5</v>
      </c>
      <c r="J18" s="8">
        <v>0.61736010061042279</v>
      </c>
    </row>
    <row r="19" spans="1:10">
      <c r="A19">
        <v>16</v>
      </c>
      <c r="B19" s="2" t="s">
        <v>67</v>
      </c>
      <c r="C19" t="s">
        <v>12</v>
      </c>
      <c r="D19" t="s">
        <v>5</v>
      </c>
      <c r="J19" s="8">
        <v>0.90639386804608557</v>
      </c>
    </row>
    <row r="20" spans="1:10">
      <c r="A20">
        <v>17</v>
      </c>
      <c r="B20" s="2" t="s">
        <v>14</v>
      </c>
      <c r="C20" t="s">
        <v>12</v>
      </c>
      <c r="D20" t="s">
        <v>5</v>
      </c>
      <c r="J20" s="8">
        <v>0.10080569438183429</v>
      </c>
    </row>
    <row r="21" spans="1:10">
      <c r="A21">
        <v>18</v>
      </c>
      <c r="B21" s="2" t="s">
        <v>135</v>
      </c>
      <c r="C21" t="s">
        <v>12</v>
      </c>
      <c r="D21" t="s">
        <v>5</v>
      </c>
      <c r="J21" s="8">
        <v>0.10421279207449197</v>
      </c>
    </row>
    <row r="22" spans="1:10">
      <c r="A22">
        <v>19</v>
      </c>
      <c r="B22" s="2" t="s">
        <v>69</v>
      </c>
      <c r="C22" t="s">
        <v>12</v>
      </c>
      <c r="D22" t="s">
        <v>6</v>
      </c>
      <c r="J22" s="8">
        <v>0.21003964403172715</v>
      </c>
    </row>
    <row r="23" spans="1:10">
      <c r="A23">
        <v>20</v>
      </c>
      <c r="B23" s="2" t="s">
        <v>68</v>
      </c>
      <c r="C23" t="s">
        <v>12</v>
      </c>
      <c r="D23" t="s">
        <v>6</v>
      </c>
      <c r="J23" s="8">
        <v>0.52880706777823805</v>
      </c>
    </row>
    <row r="24" spans="1:10">
      <c r="A24">
        <v>21</v>
      </c>
      <c r="B24" s="2" t="s">
        <v>70</v>
      </c>
      <c r="C24" t="s">
        <v>12</v>
      </c>
      <c r="D24" t="s">
        <v>6</v>
      </c>
      <c r="J24" s="8">
        <v>0.30386118199955314</v>
      </c>
    </row>
    <row r="25" spans="1:10">
      <c r="A25">
        <v>22</v>
      </c>
      <c r="B25" s="2" t="s">
        <v>15</v>
      </c>
      <c r="C25" t="s">
        <v>12</v>
      </c>
      <c r="D25" t="s">
        <v>6</v>
      </c>
      <c r="J25" s="8">
        <v>9.4071807786020867E-2</v>
      </c>
    </row>
    <row r="26" spans="1:10">
      <c r="A26">
        <v>23</v>
      </c>
      <c r="B26" s="2" t="s">
        <v>16</v>
      </c>
      <c r="C26" t="s">
        <v>12</v>
      </c>
      <c r="D26" t="s">
        <v>6</v>
      </c>
      <c r="J26" s="8">
        <v>0.96556440451300507</v>
      </c>
    </row>
    <row r="27" spans="1:10">
      <c r="A27">
        <v>24</v>
      </c>
      <c r="B27" s="2" t="s">
        <v>17</v>
      </c>
      <c r="C27" t="s">
        <v>12</v>
      </c>
      <c r="D27" t="s">
        <v>6</v>
      </c>
      <c r="J27" s="8">
        <v>0.4438475794854595</v>
      </c>
    </row>
    <row r="28" spans="1:10">
      <c r="A28">
        <v>25</v>
      </c>
      <c r="B28" s="2" t="s">
        <v>18</v>
      </c>
      <c r="C28" t="s">
        <v>12</v>
      </c>
      <c r="D28" t="s">
        <v>6</v>
      </c>
      <c r="J28" s="8">
        <v>0.72271213928940237</v>
      </c>
    </row>
    <row r="29" spans="1:10">
      <c r="A29">
        <v>26</v>
      </c>
      <c r="B29" s="2" t="s">
        <v>19</v>
      </c>
      <c r="C29" t="s">
        <v>12</v>
      </c>
      <c r="D29" t="s">
        <v>6</v>
      </c>
      <c r="J29" s="8">
        <v>3.195334678042272E-2</v>
      </c>
    </row>
    <row r="30" spans="1:10">
      <c r="A30">
        <v>27</v>
      </c>
      <c r="B30" s="2" t="s">
        <v>20</v>
      </c>
      <c r="C30" t="s">
        <v>12</v>
      </c>
      <c r="D30" t="s">
        <v>6</v>
      </c>
      <c r="J30" s="8">
        <v>0.37067242466055583</v>
      </c>
    </row>
    <row r="31" spans="1:10">
      <c r="A31">
        <v>28</v>
      </c>
      <c r="B31" s="2" t="s">
        <v>21</v>
      </c>
      <c r="C31" t="s">
        <v>12</v>
      </c>
      <c r="D31" t="s">
        <v>6</v>
      </c>
      <c r="J31" s="8">
        <v>0.82413068030066927</v>
      </c>
    </row>
    <row r="32" spans="1:10">
      <c r="A32">
        <v>29</v>
      </c>
      <c r="B32" s="2" t="s">
        <v>71</v>
      </c>
      <c r="C32" t="s">
        <v>12</v>
      </c>
      <c r="D32" t="s">
        <v>6</v>
      </c>
      <c r="J32" s="8">
        <v>0.75033141140572002</v>
      </c>
    </row>
    <row r="33" spans="1:10">
      <c r="A33">
        <v>30</v>
      </c>
      <c r="B33" s="2" t="s">
        <v>22</v>
      </c>
      <c r="C33" t="s">
        <v>12</v>
      </c>
      <c r="D33" t="s">
        <v>6</v>
      </c>
      <c r="J33" s="8">
        <v>4.1414769938347362E-2</v>
      </c>
    </row>
    <row r="34" spans="1:10">
      <c r="A34">
        <v>31</v>
      </c>
      <c r="B34" s="2" t="s">
        <v>23</v>
      </c>
      <c r="C34" t="s">
        <v>12</v>
      </c>
      <c r="D34" t="s">
        <v>6</v>
      </c>
      <c r="J34" s="8">
        <v>0.17565196191644294</v>
      </c>
    </row>
    <row r="35" spans="1:10">
      <c r="A35">
        <v>32</v>
      </c>
      <c r="B35" s="2" t="s">
        <v>24</v>
      </c>
      <c r="C35" t="s">
        <v>12</v>
      </c>
      <c r="D35" t="s">
        <v>6</v>
      </c>
      <c r="J35" s="8">
        <v>0.14511466735977852</v>
      </c>
    </row>
    <row r="36" spans="1:10">
      <c r="A36">
        <v>33</v>
      </c>
      <c r="B36" s="2" t="s">
        <v>136</v>
      </c>
      <c r="C36" t="s">
        <v>12</v>
      </c>
      <c r="D36" t="s">
        <v>6</v>
      </c>
      <c r="J36" s="8">
        <v>0.61848510448464167</v>
      </c>
    </row>
    <row r="37" spans="1:10">
      <c r="A37">
        <v>34</v>
      </c>
      <c r="B37" s="2" t="s">
        <v>116</v>
      </c>
      <c r="C37" t="s">
        <v>25</v>
      </c>
      <c r="D37" t="s">
        <v>5</v>
      </c>
      <c r="J37" s="8">
        <v>0.96333922757164225</v>
      </c>
    </row>
    <row r="38" spans="1:10" ht="31.2">
      <c r="A38">
        <v>35</v>
      </c>
      <c r="B38" s="2" t="s">
        <v>117</v>
      </c>
      <c r="C38" t="s">
        <v>25</v>
      </c>
      <c r="D38" t="s">
        <v>5</v>
      </c>
      <c r="J38" s="8">
        <v>0.25771324291286168</v>
      </c>
    </row>
    <row r="39" spans="1:10" ht="31.2">
      <c r="A39">
        <v>36</v>
      </c>
      <c r="B39" s="2" t="s">
        <v>118</v>
      </c>
      <c r="C39" t="s">
        <v>25</v>
      </c>
      <c r="D39" t="s">
        <v>6</v>
      </c>
      <c r="J39" s="8">
        <v>0.82415355257142331</v>
      </c>
    </row>
    <row r="40" spans="1:10" ht="31.2">
      <c r="A40">
        <v>37</v>
      </c>
      <c r="B40" s="2" t="s">
        <v>119</v>
      </c>
      <c r="C40" t="s">
        <v>25</v>
      </c>
      <c r="D40" t="s">
        <v>6</v>
      </c>
      <c r="J40" s="8">
        <v>0.49988892641419602</v>
      </c>
    </row>
    <row r="41" spans="1:10">
      <c r="A41">
        <v>38</v>
      </c>
      <c r="B41" s="2" t="s">
        <v>120</v>
      </c>
      <c r="C41" t="s">
        <v>25</v>
      </c>
      <c r="D41" t="s">
        <v>6</v>
      </c>
      <c r="J41" s="8">
        <v>0.51291903186709298</v>
      </c>
    </row>
    <row r="42" spans="1:10" ht="31.2">
      <c r="A42">
        <v>39</v>
      </c>
      <c r="B42" s="2" t="s">
        <v>121</v>
      </c>
      <c r="C42" t="s">
        <v>25</v>
      </c>
      <c r="D42" t="s">
        <v>6</v>
      </c>
      <c r="J42" s="8">
        <v>0.79145824725770397</v>
      </c>
    </row>
    <row r="43" spans="1:10">
      <c r="A43">
        <v>40</v>
      </c>
      <c r="B43" s="2" t="s">
        <v>58</v>
      </c>
      <c r="C43" t="s">
        <v>39</v>
      </c>
      <c r="D43" t="s">
        <v>5</v>
      </c>
      <c r="J43" s="8">
        <v>0.36925784090256242</v>
      </c>
    </row>
    <row r="44" spans="1:10">
      <c r="A44">
        <v>41</v>
      </c>
      <c r="B44" s="2" t="s">
        <v>26</v>
      </c>
      <c r="C44" t="s">
        <v>39</v>
      </c>
      <c r="D44" t="s">
        <v>5</v>
      </c>
      <c r="J44" s="8">
        <v>0.62666152858032853</v>
      </c>
    </row>
    <row r="45" spans="1:10" ht="31.2">
      <c r="A45">
        <v>42</v>
      </c>
      <c r="B45" s="2" t="s">
        <v>27</v>
      </c>
      <c r="C45" t="s">
        <v>39</v>
      </c>
      <c r="D45" t="s">
        <v>5</v>
      </c>
      <c r="J45" s="8">
        <v>0.68338440574260551</v>
      </c>
    </row>
    <row r="46" spans="1:10">
      <c r="A46">
        <v>43</v>
      </c>
      <c r="B46" s="2" t="s">
        <v>28</v>
      </c>
      <c r="C46" t="s">
        <v>39</v>
      </c>
      <c r="D46" t="s">
        <v>5</v>
      </c>
      <c r="J46" s="8">
        <v>0.85123383051552748</v>
      </c>
    </row>
    <row r="47" spans="1:10">
      <c r="A47">
        <v>44</v>
      </c>
      <c r="B47" s="2" t="s">
        <v>29</v>
      </c>
      <c r="C47" t="s">
        <v>39</v>
      </c>
      <c r="D47" t="s">
        <v>5</v>
      </c>
      <c r="J47" s="8">
        <v>8.9897315936705913E-2</v>
      </c>
    </row>
    <row r="48" spans="1:10" ht="31.2">
      <c r="A48">
        <v>45</v>
      </c>
      <c r="B48" s="2" t="s">
        <v>30</v>
      </c>
      <c r="C48" t="s">
        <v>39</v>
      </c>
      <c r="D48" t="s">
        <v>5</v>
      </c>
      <c r="J48" s="8">
        <v>0.13716932417466277</v>
      </c>
    </row>
    <row r="49" spans="1:10">
      <c r="A49">
        <v>46</v>
      </c>
      <c r="B49" s="2" t="s">
        <v>31</v>
      </c>
      <c r="C49" t="s">
        <v>39</v>
      </c>
      <c r="D49" t="s">
        <v>6</v>
      </c>
      <c r="J49" s="8">
        <v>6.789053265882139E-2</v>
      </c>
    </row>
    <row r="50" spans="1:10">
      <c r="A50">
        <v>47</v>
      </c>
      <c r="B50" s="2" t="s">
        <v>32</v>
      </c>
      <c r="C50" t="s">
        <v>39</v>
      </c>
      <c r="D50" t="s">
        <v>6</v>
      </c>
      <c r="J50" s="8">
        <v>2.5464477768030847E-2</v>
      </c>
    </row>
    <row r="51" spans="1:10">
      <c r="A51">
        <v>48</v>
      </c>
      <c r="B51" s="2" t="s">
        <v>59</v>
      </c>
      <c r="C51" t="s">
        <v>39</v>
      </c>
      <c r="D51" t="s">
        <v>6</v>
      </c>
      <c r="J51" s="8">
        <v>0.46623868388514378</v>
      </c>
    </row>
    <row r="52" spans="1:10">
      <c r="A52">
        <v>49</v>
      </c>
      <c r="B52" s="2" t="s">
        <v>33</v>
      </c>
      <c r="C52" t="s">
        <v>39</v>
      </c>
      <c r="D52" t="s">
        <v>6</v>
      </c>
      <c r="J52" s="8">
        <v>0.16118586423830594</v>
      </c>
    </row>
    <row r="53" spans="1:10" ht="31.2">
      <c r="A53">
        <v>50</v>
      </c>
      <c r="B53" s="2" t="s">
        <v>34</v>
      </c>
      <c r="C53" t="s">
        <v>39</v>
      </c>
      <c r="D53" t="s">
        <v>6</v>
      </c>
      <c r="J53" s="8">
        <v>0.30131256722043676</v>
      </c>
    </row>
    <row r="54" spans="1:10">
      <c r="A54">
        <v>51</v>
      </c>
      <c r="B54" s="2" t="s">
        <v>35</v>
      </c>
      <c r="C54" t="s">
        <v>39</v>
      </c>
      <c r="D54" t="s">
        <v>6</v>
      </c>
      <c r="J54" s="8">
        <v>0.52376705809862534</v>
      </c>
    </row>
    <row r="55" spans="1:10" ht="31.2">
      <c r="A55">
        <v>52</v>
      </c>
      <c r="B55" s="2" t="s">
        <v>60</v>
      </c>
      <c r="C55" t="s">
        <v>39</v>
      </c>
      <c r="D55" t="s">
        <v>6</v>
      </c>
      <c r="J55" s="8">
        <v>0.8893221410010439</v>
      </c>
    </row>
    <row r="56" spans="1:10">
      <c r="A56">
        <v>53</v>
      </c>
      <c r="B56" s="2" t="s">
        <v>36</v>
      </c>
      <c r="C56" t="s">
        <v>39</v>
      </c>
      <c r="D56" t="s">
        <v>6</v>
      </c>
      <c r="J56" s="8">
        <v>0.20541174294378239</v>
      </c>
    </row>
    <row r="57" spans="1:10">
      <c r="A57">
        <v>54</v>
      </c>
      <c r="B57" s="2" t="s">
        <v>37</v>
      </c>
      <c r="C57" t="s">
        <v>39</v>
      </c>
      <c r="D57" t="s">
        <v>6</v>
      </c>
      <c r="J57" s="8">
        <v>0.8828787894283161</v>
      </c>
    </row>
    <row r="58" spans="1:10">
      <c r="A58">
        <v>55</v>
      </c>
      <c r="B58" s="2" t="s">
        <v>38</v>
      </c>
      <c r="C58" t="s">
        <v>39</v>
      </c>
      <c r="D58" t="s">
        <v>6</v>
      </c>
      <c r="J58" s="8">
        <v>0.76652050647685011</v>
      </c>
    </row>
    <row r="59" spans="1:10">
      <c r="A59">
        <v>56</v>
      </c>
      <c r="B59" s="2" t="s">
        <v>61</v>
      </c>
      <c r="C59" t="s">
        <v>39</v>
      </c>
      <c r="D59" t="s">
        <v>6</v>
      </c>
      <c r="J59" s="8">
        <v>0.85701688084085903</v>
      </c>
    </row>
    <row r="60" spans="1:10" ht="31.2">
      <c r="A60">
        <v>57</v>
      </c>
      <c r="B60" s="2" t="s">
        <v>143</v>
      </c>
      <c r="C60" t="s">
        <v>40</v>
      </c>
      <c r="D60" t="s">
        <v>5</v>
      </c>
      <c r="J60" s="8">
        <v>0.66291502147702142</v>
      </c>
    </row>
    <row r="61" spans="1:10" ht="31.2">
      <c r="A61">
        <v>58</v>
      </c>
      <c r="B61" s="2" t="s">
        <v>149</v>
      </c>
      <c r="C61" t="s">
        <v>40</v>
      </c>
      <c r="D61" t="s">
        <v>5</v>
      </c>
      <c r="J61" s="8">
        <v>0.62369360223086145</v>
      </c>
    </row>
    <row r="62" spans="1:10" ht="31.2">
      <c r="A62">
        <v>59</v>
      </c>
      <c r="B62" s="2" t="s">
        <v>147</v>
      </c>
      <c r="C62" t="s">
        <v>40</v>
      </c>
      <c r="D62" t="s">
        <v>5</v>
      </c>
      <c r="J62" s="8">
        <v>0.71733674271938708</v>
      </c>
    </row>
    <row r="63" spans="1:10" ht="31.2">
      <c r="A63">
        <v>60</v>
      </c>
      <c r="B63" s="2" t="s">
        <v>144</v>
      </c>
      <c r="C63" t="s">
        <v>40</v>
      </c>
      <c r="D63" t="s">
        <v>5</v>
      </c>
      <c r="J63" s="8">
        <v>0.15069031570311398</v>
      </c>
    </row>
    <row r="64" spans="1:10">
      <c r="A64">
        <v>61</v>
      </c>
      <c r="B64" s="2" t="s">
        <v>138</v>
      </c>
      <c r="C64" t="s">
        <v>40</v>
      </c>
      <c r="D64" t="s">
        <v>5</v>
      </c>
      <c r="J64" s="8">
        <v>0.66825278106507602</v>
      </c>
    </row>
    <row r="65" spans="1:10" ht="31.2">
      <c r="A65">
        <v>62</v>
      </c>
      <c r="B65" s="2" t="s">
        <v>122</v>
      </c>
      <c r="C65" t="s">
        <v>40</v>
      </c>
      <c r="D65" t="s">
        <v>5</v>
      </c>
      <c r="J65" s="8">
        <v>0.32745763979700648</v>
      </c>
    </row>
    <row r="66" spans="1:10" ht="31.2">
      <c r="A66">
        <v>63</v>
      </c>
      <c r="B66" s="2" t="s">
        <v>148</v>
      </c>
      <c r="C66" t="s">
        <v>40</v>
      </c>
      <c r="D66" t="s">
        <v>6</v>
      </c>
      <c r="J66" s="8">
        <v>0.31227427104850447</v>
      </c>
    </row>
    <row r="67" spans="1:10">
      <c r="A67">
        <v>64</v>
      </c>
      <c r="B67" s="2" t="s">
        <v>146</v>
      </c>
      <c r="C67" t="s">
        <v>40</v>
      </c>
      <c r="D67" t="s">
        <v>6</v>
      </c>
      <c r="J67" s="8">
        <v>0.56299303622327934</v>
      </c>
    </row>
    <row r="68" spans="1:10">
      <c r="A68">
        <v>65</v>
      </c>
      <c r="B68" s="2" t="s">
        <v>123</v>
      </c>
      <c r="C68" t="s">
        <v>40</v>
      </c>
      <c r="D68" t="s">
        <v>6</v>
      </c>
      <c r="J68" s="8">
        <v>0.70519398487563834</v>
      </c>
    </row>
    <row r="69" spans="1:10" ht="31.2">
      <c r="A69">
        <v>66</v>
      </c>
      <c r="B69" s="2" t="s">
        <v>145</v>
      </c>
      <c r="C69" t="s">
        <v>40</v>
      </c>
      <c r="D69" t="s">
        <v>6</v>
      </c>
      <c r="J69" s="8">
        <v>0.90534400630436362</v>
      </c>
    </row>
    <row r="70" spans="1:10" ht="31.2">
      <c r="A70">
        <v>67</v>
      </c>
      <c r="B70" s="2" t="s">
        <v>134</v>
      </c>
      <c r="C70" t="s">
        <v>40</v>
      </c>
      <c r="D70" t="s">
        <v>6</v>
      </c>
      <c r="J70" s="8">
        <v>1.5404788217692089E-2</v>
      </c>
    </row>
    <row r="71" spans="1:10" ht="31.2">
      <c r="A71">
        <v>68</v>
      </c>
      <c r="B71" s="2" t="s">
        <v>150</v>
      </c>
      <c r="C71" t="s">
        <v>40</v>
      </c>
      <c r="D71" t="s">
        <v>6</v>
      </c>
      <c r="J71" s="8">
        <v>0.4699490908874937</v>
      </c>
    </row>
    <row r="72" spans="1:10">
      <c r="A72">
        <v>69</v>
      </c>
      <c r="B72" s="2" t="s">
        <v>124</v>
      </c>
      <c r="C72" t="s">
        <v>40</v>
      </c>
      <c r="D72" t="s">
        <v>6</v>
      </c>
      <c r="J72" s="8">
        <v>0.12248467271925589</v>
      </c>
    </row>
    <row r="73" spans="1:10">
      <c r="A73">
        <v>70</v>
      </c>
      <c r="B73" s="2" t="s">
        <v>125</v>
      </c>
      <c r="C73" t="s">
        <v>40</v>
      </c>
      <c r="D73" t="s">
        <v>6</v>
      </c>
      <c r="J73" s="8">
        <v>0.7317608907703681</v>
      </c>
    </row>
    <row r="74" spans="1:10" ht="31.2">
      <c r="A74">
        <v>71</v>
      </c>
      <c r="B74" s="2" t="s">
        <v>126</v>
      </c>
      <c r="C74" t="s">
        <v>40</v>
      </c>
      <c r="D74" t="s">
        <v>6</v>
      </c>
      <c r="J74" s="8">
        <v>0.75309939883228005</v>
      </c>
    </row>
    <row r="75" spans="1:10">
      <c r="A75">
        <v>72</v>
      </c>
      <c r="B75" s="2" t="s">
        <v>127</v>
      </c>
      <c r="C75" t="s">
        <v>40</v>
      </c>
      <c r="D75" t="s">
        <v>6</v>
      </c>
      <c r="J75" s="8">
        <v>0.19635833850143058</v>
      </c>
    </row>
    <row r="76" spans="1:10" ht="31.2">
      <c r="A76">
        <v>73</v>
      </c>
      <c r="B76" s="2" t="s">
        <v>128</v>
      </c>
      <c r="C76" t="s">
        <v>40</v>
      </c>
      <c r="D76" t="s">
        <v>6</v>
      </c>
      <c r="J76" s="8">
        <v>0.32737989761288966</v>
      </c>
    </row>
    <row r="77" spans="1:10">
      <c r="A77">
        <v>75</v>
      </c>
      <c r="B77" s="2" t="s">
        <v>41</v>
      </c>
      <c r="C77" t="s">
        <v>53</v>
      </c>
      <c r="D77" t="s">
        <v>5</v>
      </c>
      <c r="J77" s="8">
        <v>0.49732095204006455</v>
      </c>
    </row>
    <row r="78" spans="1:10">
      <c r="A78">
        <v>76</v>
      </c>
      <c r="B78" s="2" t="s">
        <v>62</v>
      </c>
      <c r="C78" t="s">
        <v>53</v>
      </c>
      <c r="D78" t="s">
        <v>5</v>
      </c>
      <c r="J78" s="8">
        <v>3.7082081595353422E-2</v>
      </c>
    </row>
    <row r="79" spans="1:10">
      <c r="A79">
        <v>77</v>
      </c>
      <c r="B79" s="2" t="s">
        <v>142</v>
      </c>
      <c r="C79" t="s">
        <v>53</v>
      </c>
      <c r="D79" t="s">
        <v>6</v>
      </c>
      <c r="J79" s="8">
        <v>0.81428288363457768</v>
      </c>
    </row>
    <row r="80" spans="1:10" ht="31.2">
      <c r="A80">
        <v>78</v>
      </c>
      <c r="B80" s="2" t="s">
        <v>42</v>
      </c>
      <c r="C80" t="s">
        <v>53</v>
      </c>
      <c r="D80" t="s">
        <v>5</v>
      </c>
      <c r="J80" s="8">
        <v>7.7435005268813084E-2</v>
      </c>
    </row>
    <row r="81" spans="1:10">
      <c r="A81">
        <v>79</v>
      </c>
      <c r="B81" s="2" t="s">
        <v>63</v>
      </c>
      <c r="C81" t="s">
        <v>53</v>
      </c>
      <c r="D81" t="s">
        <v>6</v>
      </c>
      <c r="J81" s="8">
        <v>0.54640414981117247</v>
      </c>
    </row>
    <row r="82" spans="1:10">
      <c r="A82">
        <v>80</v>
      </c>
      <c r="B82" s="2" t="s">
        <v>43</v>
      </c>
      <c r="C82" t="s">
        <v>53</v>
      </c>
      <c r="D82" t="s">
        <v>6</v>
      </c>
      <c r="J82" s="8">
        <v>0.15407480672750562</v>
      </c>
    </row>
    <row r="83" spans="1:10">
      <c r="A83">
        <v>81</v>
      </c>
      <c r="B83" s="2" t="s">
        <v>137</v>
      </c>
      <c r="C83" t="s">
        <v>53</v>
      </c>
      <c r="D83" t="s">
        <v>6</v>
      </c>
      <c r="J83" s="8">
        <v>0.2252719152686723</v>
      </c>
    </row>
    <row r="84" spans="1:10">
      <c r="A84">
        <v>82</v>
      </c>
      <c r="B84" s="2" t="s">
        <v>44</v>
      </c>
      <c r="C84" t="s">
        <v>53</v>
      </c>
      <c r="D84" t="s">
        <v>6</v>
      </c>
      <c r="J84" s="8">
        <v>0.45986271326395622</v>
      </c>
    </row>
    <row r="85" spans="1:10">
      <c r="A85">
        <v>83</v>
      </c>
      <c r="B85" s="2" t="s">
        <v>45</v>
      </c>
      <c r="C85" t="s">
        <v>53</v>
      </c>
      <c r="D85" t="s">
        <v>6</v>
      </c>
      <c r="J85" s="8">
        <v>0.52958478822703359</v>
      </c>
    </row>
    <row r="86" spans="1:10">
      <c r="A86">
        <v>84</v>
      </c>
      <c r="B86" s="2" t="s">
        <v>139</v>
      </c>
      <c r="C86" t="s">
        <v>53</v>
      </c>
      <c r="D86" t="s">
        <v>6</v>
      </c>
      <c r="J86" s="8">
        <v>0.62827776989916173</v>
      </c>
    </row>
    <row r="87" spans="1:10">
      <c r="A87">
        <v>85</v>
      </c>
      <c r="B87" s="2" t="s">
        <v>46</v>
      </c>
      <c r="C87" t="s">
        <v>53</v>
      </c>
      <c r="D87" t="s">
        <v>6</v>
      </c>
      <c r="J87" s="8">
        <v>7.5575110414315638E-2</v>
      </c>
    </row>
    <row r="88" spans="1:10">
      <c r="A88">
        <v>86</v>
      </c>
      <c r="B88" s="2" t="s">
        <v>47</v>
      </c>
      <c r="C88" t="s">
        <v>53</v>
      </c>
      <c r="D88" t="s">
        <v>6</v>
      </c>
      <c r="J88" s="8">
        <v>0.89630035826648846</v>
      </c>
    </row>
    <row r="89" spans="1:10">
      <c r="A89">
        <v>87</v>
      </c>
      <c r="B89" s="2" t="s">
        <v>48</v>
      </c>
      <c r="C89" t="s">
        <v>53</v>
      </c>
      <c r="D89" t="s">
        <v>6</v>
      </c>
      <c r="J89" s="8">
        <v>0.70650500052916876</v>
      </c>
    </row>
    <row r="90" spans="1:10">
      <c r="A90">
        <v>88</v>
      </c>
      <c r="B90" s="2" t="s">
        <v>49</v>
      </c>
      <c r="C90" t="s">
        <v>53</v>
      </c>
      <c r="D90" t="s">
        <v>6</v>
      </c>
      <c r="J90" s="8">
        <v>0.57705921935803361</v>
      </c>
    </row>
    <row r="91" spans="1:10">
      <c r="A91">
        <v>89</v>
      </c>
      <c r="B91" s="2" t="s">
        <v>50</v>
      </c>
      <c r="C91" t="s">
        <v>53</v>
      </c>
      <c r="D91" t="s">
        <v>6</v>
      </c>
      <c r="J91" s="8">
        <v>0.907735236945029</v>
      </c>
    </row>
    <row r="92" spans="1:10">
      <c r="A92">
        <v>90</v>
      </c>
      <c r="B92" s="2" t="s">
        <v>51</v>
      </c>
      <c r="C92" t="s">
        <v>53</v>
      </c>
      <c r="D92" t="s">
        <v>6</v>
      </c>
      <c r="J92" s="8">
        <v>9.0484802597405212E-2</v>
      </c>
    </row>
    <row r="93" spans="1:10" ht="31.2">
      <c r="A93">
        <v>91</v>
      </c>
      <c r="B93" s="2" t="s">
        <v>64</v>
      </c>
      <c r="C93" t="s">
        <v>53</v>
      </c>
      <c r="D93" t="s">
        <v>6</v>
      </c>
      <c r="J93" s="8">
        <v>0.14458067221659732</v>
      </c>
    </row>
    <row r="94" spans="1:10">
      <c r="A94">
        <v>92</v>
      </c>
      <c r="B94" s="2" t="s">
        <v>52</v>
      </c>
      <c r="C94" t="s">
        <v>53</v>
      </c>
      <c r="D94" t="s">
        <v>6</v>
      </c>
      <c r="J94" s="8">
        <v>0.10069974433495266</v>
      </c>
    </row>
    <row r="95" spans="1:10" ht="31.2">
      <c r="A95">
        <v>93</v>
      </c>
      <c r="B95" s="2" t="s">
        <v>65</v>
      </c>
      <c r="C95" t="s">
        <v>53</v>
      </c>
      <c r="D95" t="s">
        <v>6</v>
      </c>
      <c r="J95" s="8">
        <v>8.6555640978412951E-2</v>
      </c>
    </row>
    <row r="96" spans="1:10">
      <c r="A96">
        <v>94</v>
      </c>
      <c r="B96" s="2" t="s">
        <v>87</v>
      </c>
      <c r="C96" t="s">
        <v>85</v>
      </c>
      <c r="D96" t="s">
        <v>5</v>
      </c>
      <c r="J96" s="8">
        <v>0.11275827044100228</v>
      </c>
    </row>
    <row r="97" spans="1:10">
      <c r="A97">
        <v>95</v>
      </c>
      <c r="B97" s="2" t="s">
        <v>88</v>
      </c>
      <c r="C97" t="s">
        <v>85</v>
      </c>
      <c r="D97" t="s">
        <v>5</v>
      </c>
      <c r="J97" s="8">
        <v>0.86745973703097856</v>
      </c>
    </row>
    <row r="98" spans="1:10">
      <c r="A98">
        <v>96</v>
      </c>
      <c r="B98" s="2" t="s">
        <v>89</v>
      </c>
      <c r="C98" t="s">
        <v>85</v>
      </c>
      <c r="D98" t="s">
        <v>5</v>
      </c>
      <c r="J98" s="8">
        <v>0.39195026644311459</v>
      </c>
    </row>
    <row r="99" spans="1:10">
      <c r="A99">
        <v>97</v>
      </c>
      <c r="B99" s="2" t="s">
        <v>90</v>
      </c>
      <c r="C99" t="s">
        <v>85</v>
      </c>
      <c r="D99" t="s">
        <v>5</v>
      </c>
      <c r="J99" s="8">
        <v>0.68504431258245602</v>
      </c>
    </row>
    <row r="100" spans="1:10">
      <c r="A100">
        <v>98</v>
      </c>
      <c r="B100" s="2" t="s">
        <v>91</v>
      </c>
      <c r="C100" t="s">
        <v>85</v>
      </c>
      <c r="D100" t="s">
        <v>5</v>
      </c>
      <c r="J100" s="8">
        <v>0.21349788026985261</v>
      </c>
    </row>
    <row r="101" spans="1:10">
      <c r="A101">
        <v>99</v>
      </c>
      <c r="B101" s="2" t="s">
        <v>92</v>
      </c>
      <c r="C101" t="s">
        <v>85</v>
      </c>
      <c r="D101" t="s">
        <v>5</v>
      </c>
      <c r="J101" s="8">
        <v>0.99956829596447516</v>
      </c>
    </row>
    <row r="102" spans="1:10">
      <c r="A102">
        <v>100</v>
      </c>
      <c r="B102" s="2" t="s">
        <v>93</v>
      </c>
      <c r="C102" t="s">
        <v>85</v>
      </c>
      <c r="D102" t="s">
        <v>6</v>
      </c>
      <c r="J102" s="8">
        <v>0.94146852214236409</v>
      </c>
    </row>
    <row r="103" spans="1:10">
      <c r="A103">
        <v>101</v>
      </c>
      <c r="B103" s="2" t="s">
        <v>94</v>
      </c>
      <c r="C103" t="s">
        <v>85</v>
      </c>
      <c r="D103" t="s">
        <v>6</v>
      </c>
      <c r="J103" s="8">
        <v>2.6582762054553344E-3</v>
      </c>
    </row>
    <row r="104" spans="1:10">
      <c r="A104">
        <v>102</v>
      </c>
      <c r="B104" s="2" t="s">
        <v>95</v>
      </c>
      <c r="C104" t="s">
        <v>85</v>
      </c>
      <c r="D104" t="s">
        <v>6</v>
      </c>
      <c r="J104" s="8">
        <v>0.56989370167236786</v>
      </c>
    </row>
    <row r="105" spans="1:10">
      <c r="A105">
        <v>103</v>
      </c>
      <c r="B105" s="2" t="s">
        <v>96</v>
      </c>
      <c r="C105" t="s">
        <v>85</v>
      </c>
      <c r="D105" t="s">
        <v>6</v>
      </c>
      <c r="J105" s="8">
        <v>3.1427356028696063E-2</v>
      </c>
    </row>
    <row r="106" spans="1:10">
      <c r="A106">
        <v>104</v>
      </c>
      <c r="B106" s="2" t="s">
        <v>97</v>
      </c>
      <c r="C106" t="s">
        <v>85</v>
      </c>
      <c r="D106" t="s">
        <v>6</v>
      </c>
      <c r="J106" s="8">
        <v>5.2224964126862727E-2</v>
      </c>
    </row>
    <row r="107" spans="1:10">
      <c r="A107">
        <v>105</v>
      </c>
      <c r="B107" s="2" t="s">
        <v>98</v>
      </c>
      <c r="C107" t="s">
        <v>85</v>
      </c>
      <c r="D107" t="s">
        <v>6</v>
      </c>
      <c r="J107" s="8">
        <v>0.10763169466901945</v>
      </c>
    </row>
    <row r="108" spans="1:10">
      <c r="A108">
        <v>106</v>
      </c>
      <c r="B108" s="2" t="s">
        <v>99</v>
      </c>
      <c r="C108" t="s">
        <v>85</v>
      </c>
      <c r="D108" t="s">
        <v>6</v>
      </c>
      <c r="J108" s="8">
        <v>0.56319811406227149</v>
      </c>
    </row>
    <row r="109" spans="1:10">
      <c r="A109">
        <v>108</v>
      </c>
      <c r="B109" s="2" t="s">
        <v>100</v>
      </c>
      <c r="C109" t="s">
        <v>85</v>
      </c>
      <c r="D109" t="s">
        <v>6</v>
      </c>
      <c r="J109" s="8">
        <v>0.51298691431784338</v>
      </c>
    </row>
    <row r="110" spans="1:10">
      <c r="A110">
        <v>109</v>
      </c>
      <c r="B110" s="2" t="s">
        <v>101</v>
      </c>
      <c r="C110" t="s">
        <v>85</v>
      </c>
      <c r="D110" t="s">
        <v>6</v>
      </c>
      <c r="J110" s="8">
        <v>0.82303479601642093</v>
      </c>
    </row>
    <row r="111" spans="1:10">
      <c r="A111">
        <v>110</v>
      </c>
      <c r="B111" s="2" t="s">
        <v>86</v>
      </c>
      <c r="C111" t="s">
        <v>85</v>
      </c>
      <c r="D111" t="s">
        <v>6</v>
      </c>
      <c r="J111" s="8">
        <v>8.6555640978412951E-2</v>
      </c>
    </row>
    <row r="114" spans="3:6">
      <c r="D114" t="s">
        <v>79</v>
      </c>
      <c r="E114" t="s">
        <v>80</v>
      </c>
      <c r="F114" t="s">
        <v>81</v>
      </c>
    </row>
    <row r="115" spans="3:6">
      <c r="C115" t="s">
        <v>4</v>
      </c>
      <c r="D115">
        <f t="shared" ref="D115:D121" si="0">COUNTIF($C$3:$C$111,$C115)</f>
        <v>8</v>
      </c>
      <c r="E115">
        <f>SUMIF('Current Culture'!$C$4:$C$103,coreStmts!$C115,'Current Culture'!$L$4:$L$103)</f>
        <v>0</v>
      </c>
      <c r="F115" t="e">
        <f>SUMIF(#REF!,coreStmts!$C115,#REF!)</f>
        <v>#REF!</v>
      </c>
    </row>
    <row r="116" spans="3:6">
      <c r="C116" t="s">
        <v>12</v>
      </c>
      <c r="D116">
        <f t="shared" si="0"/>
        <v>26</v>
      </c>
      <c r="E116">
        <f>SUMIF('Current Culture'!$C$4:$C$103,coreStmts!$C116,'Current Culture'!$L$4:$L$103)</f>
        <v>0</v>
      </c>
      <c r="F116" t="e">
        <f>SUMIF(#REF!,coreStmts!$C116,#REF!)</f>
        <v>#REF!</v>
      </c>
    </row>
    <row r="117" spans="3:6">
      <c r="C117" t="s">
        <v>25</v>
      </c>
      <c r="D117">
        <f t="shared" si="0"/>
        <v>6</v>
      </c>
      <c r="E117">
        <f>SUMIF('Current Culture'!$C$4:$C$103,coreStmts!$C117,'Current Culture'!$L$4:$L$103)</f>
        <v>0</v>
      </c>
      <c r="F117" t="e">
        <f>SUMIF(#REF!,coreStmts!$C117,#REF!)</f>
        <v>#REF!</v>
      </c>
    </row>
    <row r="118" spans="3:6">
      <c r="C118" t="s">
        <v>39</v>
      </c>
      <c r="D118">
        <f t="shared" si="0"/>
        <v>17</v>
      </c>
      <c r="E118">
        <f>SUMIF('Current Culture'!$C$4:$C$103,coreStmts!$C118,'Current Culture'!$L$4:$L$103)</f>
        <v>0</v>
      </c>
      <c r="F118" t="e">
        <f>SUMIF(#REF!,coreStmts!$C118,#REF!)</f>
        <v>#REF!</v>
      </c>
    </row>
    <row r="119" spans="3:6">
      <c r="C119" t="s">
        <v>40</v>
      </c>
      <c r="D119">
        <f t="shared" si="0"/>
        <v>17</v>
      </c>
      <c r="E119">
        <f>SUMIF('Current Culture'!$C$4:$C$103,coreStmts!$C119,'Current Culture'!$L$4:$L$103)</f>
        <v>0</v>
      </c>
      <c r="F119" t="e">
        <f>SUMIF(#REF!,coreStmts!$C119,#REF!)</f>
        <v>#REF!</v>
      </c>
    </row>
    <row r="120" spans="3:6">
      <c r="C120" t="s">
        <v>53</v>
      </c>
      <c r="D120">
        <f t="shared" si="0"/>
        <v>19</v>
      </c>
      <c r="E120">
        <f>SUMIF('Current Culture'!$C$4:$C$103,coreStmts!$C120,'Current Culture'!$L$4:$L$103)</f>
        <v>0</v>
      </c>
      <c r="F120" t="e">
        <f>SUMIF(#REF!,coreStmts!$C120,#REF!)</f>
        <v>#REF!</v>
      </c>
    </row>
    <row r="121" spans="3:6">
      <c r="C121" t="s">
        <v>85</v>
      </c>
      <c r="D121">
        <f t="shared" si="0"/>
        <v>16</v>
      </c>
      <c r="E121">
        <f>SUMIF('Current Culture'!$C$4:$C$103,coreStmts!$C121,'Current Culture'!$L$4:$L$103)</f>
        <v>0</v>
      </c>
      <c r="F121" t="e">
        <f>SUMIF(#REF!,coreStmts!$C121,#REF!)</f>
        <v>#REF!</v>
      </c>
    </row>
  </sheetData>
  <phoneticPr fontId="2"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B2:I11"/>
  <sheetViews>
    <sheetView showGridLines="0" workbookViewId="0">
      <selection activeCell="F6" sqref="F6"/>
    </sheetView>
  </sheetViews>
  <sheetFormatPr defaultColWidth="11.09765625" defaultRowHeight="15.6"/>
  <cols>
    <col min="1" max="1" width="3.3984375" customWidth="1"/>
    <col min="2" max="2" width="15" customWidth="1"/>
    <col min="3" max="9" width="20.09765625" style="3" customWidth="1"/>
  </cols>
  <sheetData>
    <row r="2" spans="2:9">
      <c r="B2" s="28" t="s">
        <v>224</v>
      </c>
    </row>
    <row r="4" spans="2:9" ht="321" customHeight="1"/>
    <row r="5" spans="2:9" s="14" customFormat="1" ht="31.2">
      <c r="C5" s="15" t="s">
        <v>4</v>
      </c>
      <c r="D5" s="15" t="s">
        <v>12</v>
      </c>
      <c r="E5" s="15" t="s">
        <v>25</v>
      </c>
      <c r="F5" s="15" t="s">
        <v>39</v>
      </c>
      <c r="G5" s="15" t="s">
        <v>40</v>
      </c>
      <c r="H5" s="15" t="s">
        <v>53</v>
      </c>
      <c r="I5" s="15" t="s">
        <v>85</v>
      </c>
    </row>
    <row r="6" spans="2:9">
      <c r="B6" s="65" t="s">
        <v>75</v>
      </c>
      <c r="C6" s="12" t="str">
        <f>IF(coreStmts!$E115=0,"",AVERAGEIF('Current Culture'!$C$4:$C$103,Graph!C$5,'Current Culture'!$K$4:$K$103))</f>
        <v/>
      </c>
      <c r="D6" s="12" t="str">
        <f>IF(coreStmts!$E116=0,"",AVERAGEIF('Current Culture'!$C$4:$C$103,Graph!D$5,'Current Culture'!$K$4:$K$103))</f>
        <v/>
      </c>
      <c r="E6" s="12" t="str">
        <f>IF(coreStmts!$E117=0,"",AVERAGEIF('Current Culture'!$C$4:$C$103,Graph!E$5,'Current Culture'!$K$4:$K$103))</f>
        <v/>
      </c>
      <c r="F6" s="12" t="str">
        <f>IF(coreStmts!$E118=0,"",AVERAGEIF('Current Culture'!$C$4:$C$103,Graph!F$5,'Current Culture'!$K$4:$K$103))</f>
        <v/>
      </c>
      <c r="G6" s="12" t="str">
        <f>IF(coreStmts!$E119=0,"",AVERAGEIF('Current Culture'!$C$4:$C$103,Graph!G$5,'Current Culture'!$K$4:$K$103))</f>
        <v/>
      </c>
      <c r="H6" s="12" t="str">
        <f>IF(coreStmts!$E120=0,"",AVERAGEIF('Current Culture'!$C$4:$C$103,Graph!H$5,'Current Culture'!$K$4:$K$103))</f>
        <v/>
      </c>
      <c r="I6" s="12" t="str">
        <f>IF(coreStmts!$E121=0,"",AVERAGEIF('Current Culture'!$C$4:$C$103,Graph!I$5,'Current Culture'!$K$4:$K$103))</f>
        <v/>
      </c>
    </row>
    <row r="11" spans="2:9">
      <c r="B11" s="27"/>
    </row>
  </sheetData>
  <phoneticPr fontId="2" type="noConversion"/>
  <pageMargins left="0.7" right="0.7" top="0.75" bottom="0.75" header="0.3" footer="0.3"/>
  <pageSetup scale="68" orientation="landscape" horizontalDpi="1200" verticalDpi="1200" r:id="rId1"/>
  <headerFooter>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103"/>
  <sheetViews>
    <sheetView showGridLines="0" workbookViewId="0">
      <pane xSplit="1" ySplit="3" topLeftCell="B4" activePane="bottomRight" state="frozen"/>
      <selection pane="topRight" activeCell="B1" sqref="B1"/>
      <selection pane="bottomLeft" activeCell="A3" sqref="A3"/>
      <selection pane="bottomRight" activeCell="B3" sqref="B3"/>
    </sheetView>
  </sheetViews>
  <sheetFormatPr defaultColWidth="11.09765625" defaultRowHeight="15.6"/>
  <cols>
    <col min="1" max="1" width="3.3984375" style="10" customWidth="1"/>
    <col min="2" max="2" width="92.3984375" style="2" customWidth="1"/>
    <col min="3" max="3" width="24" bestFit="1" customWidth="1"/>
    <col min="4" max="4" width="18.5" customWidth="1"/>
    <col min="5" max="6" width="10.09765625" style="7" customWidth="1"/>
  </cols>
  <sheetData>
    <row r="1" spans="1:9">
      <c r="B1" s="26" t="s">
        <v>225</v>
      </c>
      <c r="I1" s="10" t="s">
        <v>151</v>
      </c>
    </row>
    <row r="2" spans="1:9">
      <c r="B2" s="50" t="s">
        <v>220</v>
      </c>
      <c r="I2" s="10" t="s">
        <v>152</v>
      </c>
    </row>
    <row r="3" spans="1:9" s="4" customFormat="1" ht="48" customHeight="1">
      <c r="A3" s="9"/>
      <c r="B3" s="11" t="s">
        <v>0</v>
      </c>
      <c r="C3" s="5" t="s">
        <v>1</v>
      </c>
      <c r="D3" s="5" t="s">
        <v>82</v>
      </c>
      <c r="E3" s="5" t="s">
        <v>75</v>
      </c>
      <c r="F3" s="5" t="s">
        <v>226</v>
      </c>
    </row>
    <row r="4" spans="1:9" ht="21.9" customHeight="1">
      <c r="A4" s="10">
        <v>0</v>
      </c>
      <c r="B4" s="61" t="s">
        <v>141</v>
      </c>
      <c r="C4" s="16" t="str">
        <f>VLOOKUP($A4,'Current Culture'!$A$4:$K$103,3,0)</f>
        <v>Innovation</v>
      </c>
      <c r="D4" s="16" t="str">
        <f>VLOOKUP($A4,'Current Culture'!$A$4:$K$103,4,0)</f>
        <v>Neg</v>
      </c>
      <c r="E4" s="34" t="str">
        <f>VLOOKUP($A4,'Current Culture'!$A$4:$K$103,10,0)</f>
        <v/>
      </c>
      <c r="F4" s="21" t="str">
        <f>IF(E4="","",(5-E4))</f>
        <v/>
      </c>
    </row>
    <row r="5" spans="1:9" ht="21.9" customHeight="1">
      <c r="A5" s="10">
        <v>1</v>
      </c>
      <c r="B5" s="60" t="str">
        <f>VLOOKUP($A5,'Current Culture'!$A$4:$K$103,2,0)</f>
        <v>Managers and leaders support the status quo at the expense of improvement.</v>
      </c>
      <c r="C5" s="16" t="str">
        <f>VLOOKUP($A5,'Current Culture'!$A$4:$K$103,3,0)</f>
        <v>Innovation</v>
      </c>
      <c r="D5" s="16" t="str">
        <f>VLOOKUP($A5,'Current Culture'!$A$4:$K$103,4,0)</f>
        <v>Neg</v>
      </c>
      <c r="E5" s="18" t="str">
        <f>VLOOKUP($A5,'Current Culture'!$A$4:$K$103,10,0)</f>
        <v/>
      </c>
      <c r="F5" s="18" t="str">
        <f t="shared" ref="F5:F68" si="0">IF(E5="","",(5-E5))</f>
        <v/>
      </c>
    </row>
    <row r="6" spans="1:9" ht="39" customHeight="1">
      <c r="A6" s="10">
        <v>2</v>
      </c>
      <c r="B6" s="62" t="str">
        <f>VLOOKUP($A6,'Current Culture'!$A$4:$K$103,2,0)</f>
        <v>Personnel at all levels are reluctant to change processes, question assumptions, or step back and examine the way things are.</v>
      </c>
      <c r="C6" s="20" t="str">
        <f>VLOOKUP($A6,'Current Culture'!$A$4:$K$103,3,0)</f>
        <v>Innovation</v>
      </c>
      <c r="D6" s="20" t="str">
        <f>VLOOKUP($A6,'Current Culture'!$A$4:$K$103,4,0)</f>
        <v>Neg</v>
      </c>
      <c r="E6" s="21" t="str">
        <f>VLOOKUP($A6,'Current Culture'!$A$4:$K$103,10,0)</f>
        <v/>
      </c>
      <c r="F6" s="21" t="str">
        <f t="shared" si="0"/>
        <v/>
      </c>
    </row>
    <row r="7" spans="1:9" ht="21.9" customHeight="1">
      <c r="A7" s="10">
        <v>3</v>
      </c>
      <c r="B7" s="62" t="str">
        <f>VLOOKUP($A7,'Current Culture'!$A$4:$K$103,2,0)</f>
        <v>Personnel at all levels support change.</v>
      </c>
      <c r="C7" s="20" t="str">
        <f>VLOOKUP($A7,'Current Culture'!$A$4:$K$103,3,0)</f>
        <v>Innovation</v>
      </c>
      <c r="D7" s="20" t="str">
        <f>VLOOKUP($A7,'Current Culture'!$A$4:$K$103,4,0)</f>
        <v>Pos</v>
      </c>
      <c r="E7" s="21" t="str">
        <f>VLOOKUP($A7,'Current Culture'!$A$4:$K$103,10,0)</f>
        <v/>
      </c>
      <c r="F7" s="21" t="str">
        <f t="shared" si="0"/>
        <v/>
      </c>
    </row>
    <row r="8" spans="1:9" ht="39" customHeight="1">
      <c r="A8" s="10">
        <v>4</v>
      </c>
      <c r="B8" s="62" t="str">
        <f>VLOOKUP($A8,'Current Culture'!$A$4:$K$103,2,0)</f>
        <v>Personnel at all levels are willing to change processes, question assumptions, or step back and examine the way things are.</v>
      </c>
      <c r="C8" s="20" t="str">
        <f>VLOOKUP($A8,'Current Culture'!$A$4:$K$103,3,0)</f>
        <v>Innovation</v>
      </c>
      <c r="D8" s="20" t="str">
        <f>VLOOKUP($A8,'Current Culture'!$A$4:$K$103,4,0)</f>
        <v>Pos</v>
      </c>
      <c r="E8" s="21" t="str">
        <f>VLOOKUP($A8,'Current Culture'!$A$4:$K$103,10,0)</f>
        <v/>
      </c>
      <c r="F8" s="21" t="str">
        <f t="shared" si="0"/>
        <v/>
      </c>
    </row>
    <row r="9" spans="1:9" ht="21.9" customHeight="1">
      <c r="A9" s="10">
        <v>5</v>
      </c>
      <c r="B9" s="62" t="str">
        <f>VLOOKUP($A9,'Current Culture'!$A$4:$K$103,2,0)</f>
        <v>Personnel at all levels build continuous improvement into processes.</v>
      </c>
      <c r="C9" s="20" t="str">
        <f>VLOOKUP($A9,'Current Culture'!$A$4:$K$103,3,0)</f>
        <v>Innovation</v>
      </c>
      <c r="D9" s="20" t="str">
        <f>VLOOKUP($A9,'Current Culture'!$A$4:$K$103,4,0)</f>
        <v>Pos</v>
      </c>
      <c r="E9" s="21" t="str">
        <f>VLOOKUP($A9,'Current Culture'!$A$4:$K$103,10,0)</f>
        <v/>
      </c>
      <c r="F9" s="21" t="str">
        <f t="shared" si="0"/>
        <v/>
      </c>
    </row>
    <row r="10" spans="1:9" ht="21.9" customHeight="1">
      <c r="A10" s="10">
        <v>6</v>
      </c>
      <c r="B10" s="62" t="str">
        <f>VLOOKUP($A10,'Current Culture'!$A$4:$K$103,2,0)</f>
        <v>Personnel at all levels feel comfortable suggesting changes without fear of repercussions.</v>
      </c>
      <c r="C10" s="20" t="str">
        <f>VLOOKUP($A10,'Current Culture'!$A$4:$K$103,3,0)</f>
        <v>Innovation</v>
      </c>
      <c r="D10" s="20" t="str">
        <f>VLOOKUP($A10,'Current Culture'!$A$4:$K$103,4,0)</f>
        <v>Pos</v>
      </c>
      <c r="E10" s="21" t="str">
        <f>VLOOKUP($A10,'Current Culture'!$A$4:$K$103,10,0)</f>
        <v/>
      </c>
      <c r="F10" s="21" t="str">
        <f t="shared" si="0"/>
        <v/>
      </c>
    </row>
    <row r="11" spans="1:9" ht="39" customHeight="1">
      <c r="A11" s="10">
        <v>7</v>
      </c>
      <c r="B11" s="62" t="str">
        <f>VLOOKUP($A11,'Current Culture'!$A$4:$K$103,2,0)</f>
        <v>Personnel at all levels feel confident making process improvements without fearing they will lose their jobs because of new efficiencies or eliminated tasks.</v>
      </c>
      <c r="C11" s="20" t="str">
        <f>VLOOKUP($A11,'Current Culture'!$A$4:$K$103,3,0)</f>
        <v>Innovation</v>
      </c>
      <c r="D11" s="20" t="str">
        <f>VLOOKUP($A11,'Current Culture'!$A$4:$K$103,4,0)</f>
        <v>Pos</v>
      </c>
      <c r="E11" s="21" t="str">
        <f>VLOOKUP($A11,'Current Culture'!$A$4:$K$103,10,0)</f>
        <v/>
      </c>
      <c r="F11" s="21" t="str">
        <f t="shared" si="0"/>
        <v/>
      </c>
    </row>
    <row r="12" spans="1:9" ht="21.9" customHeight="1">
      <c r="A12" s="10">
        <v>8</v>
      </c>
      <c r="B12" s="62" t="str">
        <f>VLOOKUP($A12,'Current Culture'!$A$4:$K$103,2,0)</f>
        <v>Staff go along with unsatisfactory situations.</v>
      </c>
      <c r="C12" s="20" t="str">
        <f>VLOOKUP($A12,'Current Culture'!$A$4:$K$103,3,0)</f>
        <v>Speaking Up</v>
      </c>
      <c r="D12" s="20" t="str">
        <f>VLOOKUP($A12,'Current Culture'!$A$4:$K$103,4,0)</f>
        <v>Neg</v>
      </c>
      <c r="E12" s="21" t="str">
        <f>VLOOKUP($A12,'Current Culture'!$A$4:$K$103,10,0)</f>
        <v/>
      </c>
      <c r="F12" s="21" t="str">
        <f t="shared" si="0"/>
        <v/>
      </c>
    </row>
    <row r="13" spans="1:9" ht="31.2">
      <c r="A13" s="10">
        <v>9</v>
      </c>
      <c r="B13" s="62" t="str">
        <f>VLOOKUP($A13,'Current Culture'!$A$4:$K$103,2,0)</f>
        <v>Staff defer to those above them in hierarchy, even if they have good reasons for disagreeing or have better options.</v>
      </c>
      <c r="C13" s="20" t="str">
        <f>VLOOKUP($A13,'Current Culture'!$A$4:$K$103,3,0)</f>
        <v>Speaking Up</v>
      </c>
      <c r="D13" s="20" t="str">
        <f>VLOOKUP($A13,'Current Culture'!$A$4:$K$103,4,0)</f>
        <v>Neg</v>
      </c>
      <c r="E13" s="21" t="str">
        <f>VLOOKUP($A13,'Current Culture'!$A$4:$K$103,10,0)</f>
        <v/>
      </c>
      <c r="F13" s="21" t="str">
        <f t="shared" si="0"/>
        <v/>
      </c>
    </row>
    <row r="14" spans="1:9" ht="21.9" customHeight="1">
      <c r="A14" s="10">
        <v>10</v>
      </c>
      <c r="B14" s="62" t="str">
        <f>VLOOKUP($A14,'Current Culture'!$A$4:$K$103,2,0)</f>
        <v>Staff are reluctant to challenge situations.</v>
      </c>
      <c r="C14" s="20" t="str">
        <f>VLOOKUP($A14,'Current Culture'!$A$4:$K$103,3,0)</f>
        <v>Speaking Up</v>
      </c>
      <c r="D14" s="20" t="str">
        <f>VLOOKUP($A14,'Current Culture'!$A$4:$K$103,4,0)</f>
        <v>Neg</v>
      </c>
      <c r="E14" s="21" t="str">
        <f>VLOOKUP($A14,'Current Culture'!$A$4:$K$103,10,0)</f>
        <v/>
      </c>
      <c r="F14" s="21" t="str">
        <f t="shared" si="0"/>
        <v/>
      </c>
    </row>
    <row r="15" spans="1:9" ht="39" customHeight="1">
      <c r="A15" s="10">
        <v>11</v>
      </c>
      <c r="B15" s="62" t="str">
        <f>VLOOKUP($A15,'Current Culture'!$A$4:$K$103,2,0)</f>
        <v>In considering whether to speak up about an unsatisfactory situation, staff fear consequences to themselves more than consequences to customers.</v>
      </c>
      <c r="C15" s="20" t="str">
        <f>VLOOKUP($A15,'Current Culture'!$A$4:$K$103,3,0)</f>
        <v>Speaking Up</v>
      </c>
      <c r="D15" s="20" t="str">
        <f>VLOOKUP($A15,'Current Culture'!$A$4:$K$103,4,0)</f>
        <v>Neg</v>
      </c>
      <c r="E15" s="21" t="str">
        <f>VLOOKUP($A15,'Current Culture'!$A$4:$K$103,10,0)</f>
        <v/>
      </c>
      <c r="F15" s="21" t="str">
        <f t="shared" si="0"/>
        <v/>
      </c>
    </row>
    <row r="16" spans="1:9" ht="39" customHeight="1">
      <c r="A16" s="10">
        <v>12</v>
      </c>
      <c r="B16" s="62" t="str">
        <f>VLOOKUP($A16,'Current Culture'!$A$4:$K$103,2,0)</f>
        <v>Staff display  “agreeableness” and give in, even when there is disagreement and a belief that the approach being accepted is sub-optimal.</v>
      </c>
      <c r="C16" s="20" t="str">
        <f>VLOOKUP($A16,'Current Culture'!$A$4:$K$103,3,0)</f>
        <v>Speaking Up</v>
      </c>
      <c r="D16" s="20" t="str">
        <f>VLOOKUP($A16,'Current Culture'!$A$4:$K$103,4,0)</f>
        <v>Neg</v>
      </c>
      <c r="E16" s="21" t="str">
        <f>VLOOKUP($A16,'Current Culture'!$A$4:$K$103,10,0)</f>
        <v/>
      </c>
      <c r="F16" s="21" t="str">
        <f t="shared" si="0"/>
        <v/>
      </c>
    </row>
    <row r="17" spans="1:6" ht="21.9" customHeight="1">
      <c r="A17" s="10">
        <v>13</v>
      </c>
      <c r="B17" s="62" t="str">
        <f>VLOOKUP($A17,'Current Culture'!$A$4:$K$103,2,0)</f>
        <v>Staff engage in passive resistance – e.g. refusing to comply, sabotaging, criticizing privately, complaining.</v>
      </c>
      <c r="C17" s="20" t="str">
        <f>VLOOKUP($A17,'Current Culture'!$A$4:$K$103,3,0)</f>
        <v>Speaking Up</v>
      </c>
      <c r="D17" s="20" t="str">
        <f>VLOOKUP($A17,'Current Culture'!$A$4:$K$103,4,0)</f>
        <v>Neg</v>
      </c>
      <c r="E17" s="21" t="str">
        <f>VLOOKUP($A17,'Current Culture'!$A$4:$K$103,10,0)</f>
        <v/>
      </c>
      <c r="F17" s="21" t="str">
        <f t="shared" si="0"/>
        <v/>
      </c>
    </row>
    <row r="18" spans="1:6" ht="21.9" customHeight="1">
      <c r="A18" s="10">
        <v>14</v>
      </c>
      <c r="B18" s="62" t="str">
        <f>VLOOKUP($A18,'Current Culture'!$A$4:$K$103,2,0)</f>
        <v>Staff create workarounds to cumbersome processes without speaking up about the problems.</v>
      </c>
      <c r="C18" s="20" t="str">
        <f>VLOOKUP($A18,'Current Culture'!$A$4:$K$103,3,0)</f>
        <v>Speaking Up</v>
      </c>
      <c r="D18" s="20" t="str">
        <f>VLOOKUP($A18,'Current Culture'!$A$4:$K$103,4,0)</f>
        <v>Neg</v>
      </c>
      <c r="E18" s="21" t="str">
        <f>VLOOKUP($A18,'Current Culture'!$A$4:$K$103,10,0)</f>
        <v/>
      </c>
      <c r="F18" s="21" t="str">
        <f t="shared" si="0"/>
        <v/>
      </c>
    </row>
    <row r="19" spans="1:6" ht="21.9" customHeight="1">
      <c r="A19" s="10">
        <v>15</v>
      </c>
      <c r="B19" s="62" t="str">
        <f>VLOOKUP($A19,'Current Culture'!$A$4:$K$103,2,0)</f>
        <v>Leaders and managers ignore or devalue the perspectives of those who are lower in the hierarchy.</v>
      </c>
      <c r="C19" s="20" t="str">
        <f>VLOOKUP($A19,'Current Culture'!$A$4:$K$103,3,0)</f>
        <v>Speaking Up</v>
      </c>
      <c r="D19" s="20" t="str">
        <f>VLOOKUP($A19,'Current Culture'!$A$4:$K$103,4,0)</f>
        <v>Neg</v>
      </c>
      <c r="E19" s="21" t="str">
        <f>VLOOKUP($A19,'Current Culture'!$A$4:$K$103,10,0)</f>
        <v/>
      </c>
      <c r="F19" s="21" t="str">
        <f t="shared" si="0"/>
        <v/>
      </c>
    </row>
    <row r="20" spans="1:6" ht="39" customHeight="1">
      <c r="A20" s="10">
        <v>16</v>
      </c>
      <c r="B20" s="62" t="str">
        <f>VLOOKUP($A20,'Current Culture'!$A$4:$K$103,2,0)</f>
        <v>Leaders and managers pressure staff to follow processes without listening to staff complaints about those processes.</v>
      </c>
      <c r="C20" s="20" t="str">
        <f>VLOOKUP($A20,'Current Culture'!$A$4:$K$103,3,0)</f>
        <v>Speaking Up</v>
      </c>
      <c r="D20" s="20" t="str">
        <f>VLOOKUP($A20,'Current Culture'!$A$4:$K$103,4,0)</f>
        <v>Neg</v>
      </c>
      <c r="E20" s="21" t="str">
        <f>VLOOKUP($A20,'Current Culture'!$A$4:$K$103,10,0)</f>
        <v/>
      </c>
      <c r="F20" s="21" t="str">
        <f t="shared" si="0"/>
        <v/>
      </c>
    </row>
    <row r="21" spans="1:6" ht="21.9" customHeight="1">
      <c r="A21" s="10">
        <v>18</v>
      </c>
      <c r="B21" s="62" t="str">
        <f>VLOOKUP($A21,'Current Culture'!$A$4:$K$103,2,0)</f>
        <v>Leaders and managers dismiss or minimize the concerns and grievances of individuals or groups.</v>
      </c>
      <c r="C21" s="20" t="str">
        <f>VLOOKUP($A21,'Current Culture'!$A$4:$K$103,3,0)</f>
        <v>Speaking Up</v>
      </c>
      <c r="D21" s="20" t="str">
        <f>VLOOKUP($A21,'Current Culture'!$A$4:$K$103,4,0)</f>
        <v>Neg</v>
      </c>
      <c r="E21" s="21" t="str">
        <f>VLOOKUP($A21,'Current Culture'!$A$4:$K$103,10,0)</f>
        <v/>
      </c>
      <c r="F21" s="21" t="str">
        <f t="shared" si="0"/>
        <v/>
      </c>
    </row>
    <row r="22" spans="1:6" ht="21.9" customHeight="1">
      <c r="A22" s="10">
        <v>19</v>
      </c>
      <c r="B22" s="62" t="str">
        <f>VLOOKUP($A22,'Current Culture'!$A$4:$K$103,2,0)</f>
        <v>Staff speak up when processes are cumbersome and will likely result in a workaround.</v>
      </c>
      <c r="C22" s="20" t="str">
        <f>VLOOKUP($A22,'Current Culture'!$A$4:$K$103,3,0)</f>
        <v>Speaking Up</v>
      </c>
      <c r="D22" s="20" t="str">
        <f>VLOOKUP($A22,'Current Culture'!$A$4:$K$103,4,0)</f>
        <v>Pos</v>
      </c>
      <c r="E22" s="21" t="str">
        <f>VLOOKUP($A22,'Current Culture'!$A$4:$K$103,10,0)</f>
        <v/>
      </c>
      <c r="F22" s="21" t="str">
        <f t="shared" si="0"/>
        <v/>
      </c>
    </row>
    <row r="23" spans="1:6" ht="21.9" customHeight="1">
      <c r="A23" s="10">
        <v>20</v>
      </c>
      <c r="B23" s="62" t="str">
        <f>VLOOKUP($A23,'Current Culture'!$A$4:$K$103,2,0)</f>
        <v>Staff speak up about risks they see.</v>
      </c>
      <c r="C23" s="20" t="str">
        <f>VLOOKUP($A23,'Current Culture'!$A$4:$K$103,3,0)</f>
        <v>Speaking Up</v>
      </c>
      <c r="D23" s="20" t="str">
        <f>VLOOKUP($A23,'Current Culture'!$A$4:$K$103,4,0)</f>
        <v>Pos</v>
      </c>
      <c r="E23" s="21" t="str">
        <f>VLOOKUP($A23,'Current Culture'!$A$4:$K$103,10,0)</f>
        <v/>
      </c>
      <c r="F23" s="21" t="str">
        <f t="shared" si="0"/>
        <v/>
      </c>
    </row>
    <row r="24" spans="1:6" ht="39" customHeight="1">
      <c r="A24" s="10">
        <v>21</v>
      </c>
      <c r="B24" s="62" t="str">
        <f>VLOOKUP($A24,'Current Culture'!$A$4:$K$103,2,0)</f>
        <v>Staff speak up about issues that affect efficiency or quality, or that need to be addressed (e.g., environmental, ergonomic).</v>
      </c>
      <c r="C24" s="20" t="str">
        <f>VLOOKUP($A24,'Current Culture'!$A$4:$K$103,3,0)</f>
        <v>Speaking Up</v>
      </c>
      <c r="D24" s="20" t="str">
        <f>VLOOKUP($A24,'Current Culture'!$A$4:$K$103,4,0)</f>
        <v>Pos</v>
      </c>
      <c r="E24" s="21" t="str">
        <f>VLOOKUP($A24,'Current Culture'!$A$4:$K$103,10,0)</f>
        <v/>
      </c>
      <c r="F24" s="21" t="str">
        <f t="shared" si="0"/>
        <v/>
      </c>
    </row>
    <row r="25" spans="1:6" ht="21.9" customHeight="1">
      <c r="A25" s="10">
        <v>22</v>
      </c>
      <c r="B25" s="62" t="str">
        <f>VLOOKUP($A25,'Current Culture'!$A$4:$K$103,2,0)</f>
        <v>Staff share their expertise and perspective, even with those who rank above them.</v>
      </c>
      <c r="C25" s="20" t="str">
        <f>VLOOKUP($A25,'Current Culture'!$A$4:$K$103,3,0)</f>
        <v>Speaking Up</v>
      </c>
      <c r="D25" s="20" t="str">
        <f>VLOOKUP($A25,'Current Culture'!$A$4:$K$103,4,0)</f>
        <v>Pos</v>
      </c>
      <c r="E25" s="21" t="str">
        <f>VLOOKUP($A25,'Current Culture'!$A$4:$K$103,10,0)</f>
        <v/>
      </c>
      <c r="F25" s="21" t="str">
        <f t="shared" si="0"/>
        <v/>
      </c>
    </row>
    <row r="26" spans="1:6" ht="21.9" customHeight="1">
      <c r="A26" s="10">
        <v>23</v>
      </c>
      <c r="B26" s="62" t="str">
        <f>VLOOKUP($A26,'Current Culture'!$A$4:$K$103,2,0)</f>
        <v>Staff respectfully disagree with supervisors and managers.</v>
      </c>
      <c r="C26" s="20" t="str">
        <f>VLOOKUP($A26,'Current Culture'!$A$4:$K$103,3,0)</f>
        <v>Speaking Up</v>
      </c>
      <c r="D26" s="20" t="str">
        <f>VLOOKUP($A26,'Current Culture'!$A$4:$K$103,4,0)</f>
        <v>Pos</v>
      </c>
      <c r="E26" s="21" t="str">
        <f>VLOOKUP($A26,'Current Culture'!$A$4:$K$103,10,0)</f>
        <v/>
      </c>
      <c r="F26" s="21" t="str">
        <f t="shared" si="0"/>
        <v/>
      </c>
    </row>
    <row r="27" spans="1:6" ht="21.9" customHeight="1">
      <c r="A27" s="10">
        <v>25</v>
      </c>
      <c r="B27" s="62" t="str">
        <f>VLOOKUP($A27,'Current Culture'!$A$4:$K$103,2,0)</f>
        <v>Staff suggest changes and improvements.</v>
      </c>
      <c r="C27" s="20" t="str">
        <f>VLOOKUP($A27,'Current Culture'!$A$4:$K$103,3,0)</f>
        <v>Speaking Up</v>
      </c>
      <c r="D27" s="20" t="str">
        <f>VLOOKUP($A27,'Current Culture'!$A$4:$K$103,4,0)</f>
        <v>Pos</v>
      </c>
      <c r="E27" s="21" t="str">
        <f>VLOOKUP($A27,'Current Culture'!$A$4:$K$103,10,0)</f>
        <v/>
      </c>
      <c r="F27" s="21" t="str">
        <f t="shared" si="0"/>
        <v/>
      </c>
    </row>
    <row r="28" spans="1:6" ht="39" customHeight="1">
      <c r="A28" s="10">
        <v>26</v>
      </c>
      <c r="B28" s="62" t="str">
        <f>VLOOKUP($A28,'Current Culture'!$A$4:$K$103,2,0)</f>
        <v>Staff feel comfortable asking about how things work, or how to do something, without fear of exposing their ignorance.</v>
      </c>
      <c r="C28" s="20" t="str">
        <f>VLOOKUP($A28,'Current Culture'!$A$4:$K$103,3,0)</f>
        <v>Speaking Up</v>
      </c>
      <c r="D28" s="20" t="str">
        <f>VLOOKUP($A28,'Current Culture'!$A$4:$K$103,4,0)</f>
        <v>Pos</v>
      </c>
      <c r="E28" s="21" t="str">
        <f>VLOOKUP($A28,'Current Culture'!$A$4:$K$103,10,0)</f>
        <v/>
      </c>
      <c r="F28" s="21" t="str">
        <f t="shared" si="0"/>
        <v/>
      </c>
    </row>
    <row r="29" spans="1:6" ht="21.9" customHeight="1">
      <c r="A29" s="10">
        <v>27</v>
      </c>
      <c r="B29" s="62" t="str">
        <f>VLOOKUP($A29,'Current Culture'!$A$4:$K$103,2,0)</f>
        <v>Staff feel comfortable pointing out problems without fear of repercussions.</v>
      </c>
      <c r="C29" s="20" t="str">
        <f>VLOOKUP($A29,'Current Culture'!$A$4:$K$103,3,0)</f>
        <v>Speaking Up</v>
      </c>
      <c r="D29" s="20" t="str">
        <f>VLOOKUP($A29,'Current Culture'!$A$4:$K$103,4,0)</f>
        <v>Pos</v>
      </c>
      <c r="E29" s="21" t="str">
        <f>VLOOKUP($A29,'Current Culture'!$A$4:$K$103,10,0)</f>
        <v/>
      </c>
      <c r="F29" s="21" t="str">
        <f t="shared" si="0"/>
        <v/>
      </c>
    </row>
    <row r="30" spans="1:6" ht="21.9" customHeight="1">
      <c r="A30" s="10">
        <v>28</v>
      </c>
      <c r="B30" s="62" t="str">
        <f>VLOOKUP($A30,'Current Culture'!$A$4:$K$103,2,0)</f>
        <v>Leaders and managers listen to staff when they raise issues.</v>
      </c>
      <c r="C30" s="20" t="str">
        <f>VLOOKUP($A30,'Current Culture'!$A$4:$K$103,3,0)</f>
        <v>Speaking Up</v>
      </c>
      <c r="D30" s="20" t="str">
        <f>VLOOKUP($A30,'Current Culture'!$A$4:$K$103,4,0)</f>
        <v>Pos</v>
      </c>
      <c r="E30" s="21" t="str">
        <f>VLOOKUP($A30,'Current Culture'!$A$4:$K$103,10,0)</f>
        <v/>
      </c>
      <c r="F30" s="21" t="str">
        <f t="shared" si="0"/>
        <v/>
      </c>
    </row>
    <row r="31" spans="1:6" ht="21.9" customHeight="1">
      <c r="A31" s="10">
        <v>29</v>
      </c>
      <c r="B31" s="62" t="str">
        <f>VLOOKUP($A31,'Current Culture'!$A$4:$K$103,2,0)</f>
        <v>Leaders and managers work to remove obstacles from processes that make them cumbersome.</v>
      </c>
      <c r="C31" s="20" t="str">
        <f>VLOOKUP($A31,'Current Culture'!$A$4:$K$103,3,0)</f>
        <v>Speaking Up</v>
      </c>
      <c r="D31" s="20" t="str">
        <f>VLOOKUP($A31,'Current Culture'!$A$4:$K$103,4,0)</f>
        <v>Pos</v>
      </c>
      <c r="E31" s="21" t="str">
        <f>VLOOKUP($A31,'Current Culture'!$A$4:$K$103,10,0)</f>
        <v/>
      </c>
      <c r="F31" s="21" t="str">
        <f t="shared" si="0"/>
        <v/>
      </c>
    </row>
    <row r="32" spans="1:6" ht="21.9" customHeight="1">
      <c r="A32" s="10">
        <v>30</v>
      </c>
      <c r="B32" s="62" t="str">
        <f>VLOOKUP($A32,'Current Culture'!$A$4:$K$103,2,0)</f>
        <v>Leaders and managers actively solicit the perspectives of those closest to the work or with the most knowledge.</v>
      </c>
      <c r="C32" s="20" t="str">
        <f>VLOOKUP($A32,'Current Culture'!$A$4:$K$103,3,0)</f>
        <v>Speaking Up</v>
      </c>
      <c r="D32" s="20" t="str">
        <f>VLOOKUP($A32,'Current Culture'!$A$4:$K$103,4,0)</f>
        <v>Pos</v>
      </c>
      <c r="E32" s="21" t="str">
        <f>VLOOKUP($A32,'Current Culture'!$A$4:$K$103,10,0)</f>
        <v/>
      </c>
      <c r="F32" s="21" t="str">
        <f t="shared" si="0"/>
        <v/>
      </c>
    </row>
    <row r="33" spans="1:6" ht="21.9" customHeight="1">
      <c r="A33" s="10">
        <v>31</v>
      </c>
      <c r="B33" s="62" t="str">
        <f>VLOOKUP($A33,'Current Culture'!$A$4:$K$103,2,0)</f>
        <v>Leaders and managers defer to those with the most expertise rather than deferring to the hierarchy.</v>
      </c>
      <c r="C33" s="20" t="str">
        <f>VLOOKUP($A33,'Current Culture'!$A$4:$K$103,3,0)</f>
        <v>Speaking Up</v>
      </c>
      <c r="D33" s="20" t="str">
        <f>VLOOKUP($A33,'Current Culture'!$A$4:$K$103,4,0)</f>
        <v>Pos</v>
      </c>
      <c r="E33" s="21" t="str">
        <f>VLOOKUP($A33,'Current Culture'!$A$4:$K$103,10,0)</f>
        <v/>
      </c>
      <c r="F33" s="21" t="str">
        <f t="shared" si="0"/>
        <v/>
      </c>
    </row>
    <row r="34" spans="1:6" ht="39" customHeight="1">
      <c r="A34" s="10">
        <v>32</v>
      </c>
      <c r="B34" s="62" t="str">
        <f>VLOOKUP($A34,'Current Culture'!$A$4:$K$103,2,0)</f>
        <v>Leaders and managers recognize conflict and address it honestly, respectfully, productively, and in a timely manner.</v>
      </c>
      <c r="C34" s="20" t="str">
        <f>VLOOKUP($A34,'Current Culture'!$A$4:$K$103,3,0)</f>
        <v>Speaking Up</v>
      </c>
      <c r="D34" s="20" t="str">
        <f>VLOOKUP($A34,'Current Culture'!$A$4:$K$103,4,0)</f>
        <v>Pos</v>
      </c>
      <c r="E34" s="21" t="str">
        <f>VLOOKUP($A34,'Current Culture'!$A$4:$K$103,10,0)</f>
        <v/>
      </c>
      <c r="F34" s="21" t="str">
        <f t="shared" si="0"/>
        <v/>
      </c>
    </row>
    <row r="35" spans="1:6" ht="21.9" customHeight="1">
      <c r="A35" s="10">
        <v>34</v>
      </c>
      <c r="B35" s="62" t="str">
        <f>VLOOKUP($A35,'Current Culture'!$A$4:$K$103,2,0)</f>
        <v>Personnel at all levels do the least possible to meet requirements, keep their job, and get the work done.</v>
      </c>
      <c r="C35" s="20" t="str">
        <f>VLOOKUP($A35,'Current Culture'!$A$4:$K$103,3,0)</f>
        <v>Going Above and Beyond</v>
      </c>
      <c r="D35" s="20" t="str">
        <f>VLOOKUP($A35,'Current Culture'!$A$4:$K$103,4,0)</f>
        <v>Neg</v>
      </c>
      <c r="E35" s="21" t="str">
        <f>VLOOKUP($A35,'Current Culture'!$A$4:$K$103,10,0)</f>
        <v/>
      </c>
      <c r="F35" s="21" t="str">
        <f t="shared" si="0"/>
        <v/>
      </c>
    </row>
    <row r="36" spans="1:6" ht="39" customHeight="1">
      <c r="A36" s="10">
        <v>35</v>
      </c>
      <c r="B36" s="62" t="str">
        <f>VLOOKUP($A36,'Current Culture'!$A$4:$K$103,2,0)</f>
        <v>Personnel at all levels view occurrences and the discovery of non-conformances as negatives – as things that generate burdens and extra work.</v>
      </c>
      <c r="C36" s="20" t="str">
        <f>VLOOKUP($A36,'Current Culture'!$A$4:$K$103,3,0)</f>
        <v>Going Above and Beyond</v>
      </c>
      <c r="D36" s="20" t="str">
        <f>VLOOKUP($A36,'Current Culture'!$A$4:$K$103,4,0)</f>
        <v>Neg</v>
      </c>
      <c r="E36" s="21" t="str">
        <f>VLOOKUP($A36,'Current Culture'!$A$4:$K$103,10,0)</f>
        <v/>
      </c>
      <c r="F36" s="21" t="str">
        <f t="shared" si="0"/>
        <v/>
      </c>
    </row>
    <row r="37" spans="1:6" ht="39" customHeight="1">
      <c r="A37" s="10">
        <v>36</v>
      </c>
      <c r="B37" s="62" t="str">
        <f>VLOOKUP($A37,'Current Culture'!$A$4:$K$103,2,0)</f>
        <v>Personnel at all levels do more than is required, striving for higher levels of quality, continuous improvement, and achievement.</v>
      </c>
      <c r="C37" s="20" t="str">
        <f>VLOOKUP($A37,'Current Culture'!$A$4:$K$103,3,0)</f>
        <v>Going Above and Beyond</v>
      </c>
      <c r="D37" s="20" t="str">
        <f>VLOOKUP($A37,'Current Culture'!$A$4:$K$103,4,0)</f>
        <v>Pos</v>
      </c>
      <c r="E37" s="21" t="str">
        <f>VLOOKUP($A37,'Current Culture'!$A$4:$K$103,10,0)</f>
        <v/>
      </c>
      <c r="F37" s="21" t="str">
        <f t="shared" si="0"/>
        <v/>
      </c>
    </row>
    <row r="38" spans="1:6" ht="39" customHeight="1">
      <c r="A38" s="10">
        <v>37</v>
      </c>
      <c r="B38" s="62" t="str">
        <f>VLOOKUP($A38,'Current Culture'!$A$4:$K$103,2,0)</f>
        <v>Personnel at all levels speak proudly about the improvement projects in their area to people who pass through for inspections, assessments, or other occasions.</v>
      </c>
      <c r="C38" s="20" t="str">
        <f>VLOOKUP($A38,'Current Culture'!$A$4:$K$103,3,0)</f>
        <v>Going Above and Beyond</v>
      </c>
      <c r="D38" s="20" t="str">
        <f>VLOOKUP($A38,'Current Culture'!$A$4:$K$103,4,0)</f>
        <v>Pos</v>
      </c>
      <c r="E38" s="21" t="str">
        <f>VLOOKUP($A38,'Current Culture'!$A$4:$K$103,10,0)</f>
        <v/>
      </c>
      <c r="F38" s="21" t="str">
        <f t="shared" si="0"/>
        <v/>
      </c>
    </row>
    <row r="39" spans="1:6" ht="21.9" customHeight="1">
      <c r="A39" s="10">
        <v>38</v>
      </c>
      <c r="B39" s="62" t="str">
        <f>VLOOKUP($A39,'Current Culture'!$A$4:$K$103,2,0)</f>
        <v>Personnel at all levels view occurrences as useful – as opportunities for learning and creating improvements.</v>
      </c>
      <c r="C39" s="20" t="str">
        <f>VLOOKUP($A39,'Current Culture'!$A$4:$K$103,3,0)</f>
        <v>Going Above and Beyond</v>
      </c>
      <c r="D39" s="20" t="str">
        <f>VLOOKUP($A39,'Current Culture'!$A$4:$K$103,4,0)</f>
        <v>Pos</v>
      </c>
      <c r="E39" s="21" t="str">
        <f>VLOOKUP($A39,'Current Culture'!$A$4:$K$103,10,0)</f>
        <v/>
      </c>
      <c r="F39" s="21" t="str">
        <f t="shared" si="0"/>
        <v/>
      </c>
    </row>
    <row r="40" spans="1:6" ht="39" customHeight="1">
      <c r="A40" s="10">
        <v>39</v>
      </c>
      <c r="B40" s="62" t="str">
        <f>VLOOKUP($A40,'Current Culture'!$A$4:$K$103,2,0)</f>
        <v>Personnel at all levels request internal audits of their processes; they are not afraid to have process weaknesses or opportunities exposed.</v>
      </c>
      <c r="C40" s="20" t="str">
        <f>VLOOKUP($A40,'Current Culture'!$A$4:$K$103,3,0)</f>
        <v>Going Above and Beyond</v>
      </c>
      <c r="D40" s="20" t="str">
        <f>VLOOKUP($A40,'Current Culture'!$A$4:$K$103,4,0)</f>
        <v>Pos</v>
      </c>
      <c r="E40" s="21" t="str">
        <f>VLOOKUP($A40,'Current Culture'!$A$4:$K$103,10,0)</f>
        <v/>
      </c>
      <c r="F40" s="21" t="str">
        <f t="shared" si="0"/>
        <v/>
      </c>
    </row>
    <row r="41" spans="1:6" ht="21.9" customHeight="1">
      <c r="A41" s="10">
        <v>40</v>
      </c>
      <c r="B41" s="62" t="str">
        <f>VLOOKUP($A41,'Current Culture'!$A$4:$K$103,2,0)</f>
        <v>Staff hide errors from supervisors and others.</v>
      </c>
      <c r="C41" s="20" t="str">
        <f>VLOOKUP($A41,'Current Culture'!$A$4:$K$103,3,0)</f>
        <v>Transparency</v>
      </c>
      <c r="D41" s="20" t="str">
        <f>VLOOKUP($A41,'Current Culture'!$A$4:$K$103,4,0)</f>
        <v>Neg</v>
      </c>
      <c r="E41" s="21" t="str">
        <f>VLOOKUP($A41,'Current Culture'!$A$4:$K$103,10,0)</f>
        <v/>
      </c>
      <c r="F41" s="21" t="str">
        <f t="shared" si="0"/>
        <v/>
      </c>
    </row>
    <row r="42" spans="1:6" ht="21.9" customHeight="1">
      <c r="A42" s="10">
        <v>41</v>
      </c>
      <c r="B42" s="62" t="str">
        <f>VLOOKUP($A42,'Current Culture'!$A$4:$K$103,2,0)</f>
        <v>Staff stay silent even when aware of quality issues.</v>
      </c>
      <c r="C42" s="20" t="str">
        <f>VLOOKUP($A42,'Current Culture'!$A$4:$K$103,3,0)</f>
        <v>Transparency</v>
      </c>
      <c r="D42" s="20" t="str">
        <f>VLOOKUP($A42,'Current Culture'!$A$4:$K$103,4,0)</f>
        <v>Neg</v>
      </c>
      <c r="E42" s="21" t="str">
        <f>VLOOKUP($A42,'Current Culture'!$A$4:$K$103,10,0)</f>
        <v/>
      </c>
      <c r="F42" s="21" t="str">
        <f t="shared" si="0"/>
        <v/>
      </c>
    </row>
    <row r="43" spans="1:6" ht="21.9" customHeight="1">
      <c r="A43" s="10">
        <v>43</v>
      </c>
      <c r="B43" s="62" t="str">
        <f>VLOOKUP($A43,'Current Culture'!$A$4:$K$103,2,0)</f>
        <v>Staff have a fear of retribution for disclosing quality problems that overrides the desire to improve.</v>
      </c>
      <c r="C43" s="20" t="str">
        <f>VLOOKUP($A43,'Current Culture'!$A$4:$K$103,3,0)</f>
        <v>Transparency</v>
      </c>
      <c r="D43" s="20" t="str">
        <f>VLOOKUP($A43,'Current Culture'!$A$4:$K$103,4,0)</f>
        <v>Neg</v>
      </c>
      <c r="E43" s="21" t="str">
        <f>VLOOKUP($A43,'Current Culture'!$A$4:$K$103,10,0)</f>
        <v/>
      </c>
      <c r="F43" s="21" t="str">
        <f t="shared" si="0"/>
        <v/>
      </c>
    </row>
    <row r="44" spans="1:6" ht="39" customHeight="1">
      <c r="A44" s="10">
        <v>44</v>
      </c>
      <c r="B44" s="62" t="str">
        <f>VLOOKUP($A44,'Current Culture'!$A$4:$K$103,2,0)</f>
        <v>Leaders and managers reprimand or discipline those who make errors or who bring errors to management’s attention.</v>
      </c>
      <c r="C44" s="20" t="str">
        <f>VLOOKUP($A44,'Current Culture'!$A$4:$K$103,3,0)</f>
        <v>Transparency</v>
      </c>
      <c r="D44" s="20" t="str">
        <f>VLOOKUP($A44,'Current Culture'!$A$4:$K$103,4,0)</f>
        <v>Neg</v>
      </c>
      <c r="E44" s="21" t="str">
        <f>VLOOKUP($A44,'Current Culture'!$A$4:$K$103,10,0)</f>
        <v/>
      </c>
      <c r="F44" s="21" t="str">
        <f t="shared" si="0"/>
        <v/>
      </c>
    </row>
    <row r="45" spans="1:6" ht="39" customHeight="1">
      <c r="A45" s="10">
        <v>45</v>
      </c>
      <c r="B45" s="62" t="str">
        <f>VLOOKUP($A45,'Current Culture'!$A$4:$K$103,2,0)</f>
        <v>Leaders and managers ask staff if there are quality issues in ways that put people on the spot and make it tempting to say nothing.</v>
      </c>
      <c r="C45" s="20" t="str">
        <f>VLOOKUP($A45,'Current Culture'!$A$4:$K$103,3,0)</f>
        <v>Transparency</v>
      </c>
      <c r="D45" s="20" t="str">
        <f>VLOOKUP($A45,'Current Culture'!$A$4:$K$103,4,0)</f>
        <v>Neg</v>
      </c>
      <c r="E45" s="21" t="str">
        <f>VLOOKUP($A45,'Current Culture'!$A$4:$K$103,10,0)</f>
        <v/>
      </c>
      <c r="F45" s="21" t="str">
        <f t="shared" si="0"/>
        <v/>
      </c>
    </row>
    <row r="46" spans="1:6" ht="21.9" customHeight="1">
      <c r="A46" s="10">
        <v>46</v>
      </c>
      <c r="B46" s="62" t="str">
        <f>VLOOKUP($A46,'Current Culture'!$A$4:$K$103,2,0)</f>
        <v>Staff report errors to management.</v>
      </c>
      <c r="C46" s="20" t="str">
        <f>VLOOKUP($A46,'Current Culture'!$A$4:$K$103,3,0)</f>
        <v>Transparency</v>
      </c>
      <c r="D46" s="20" t="str">
        <f>VLOOKUP($A46,'Current Culture'!$A$4:$K$103,4,0)</f>
        <v>Pos</v>
      </c>
      <c r="E46" s="21" t="str">
        <f>VLOOKUP($A46,'Current Culture'!$A$4:$K$103,10,0)</f>
        <v/>
      </c>
      <c r="F46" s="21" t="str">
        <f t="shared" si="0"/>
        <v/>
      </c>
    </row>
    <row r="47" spans="1:6" ht="21.9" customHeight="1">
      <c r="A47" s="10">
        <v>47</v>
      </c>
      <c r="B47" s="62" t="str">
        <f>VLOOKUP($A47,'Current Culture'!$A$4:$K$103,2,0)</f>
        <v>Staff report concerns and potential quality problems.</v>
      </c>
      <c r="C47" s="20" t="str">
        <f>VLOOKUP($A47,'Current Culture'!$A$4:$K$103,3,0)</f>
        <v>Transparency</v>
      </c>
      <c r="D47" s="20" t="str">
        <f>VLOOKUP($A47,'Current Culture'!$A$4:$K$103,4,0)</f>
        <v>Pos</v>
      </c>
      <c r="E47" s="21" t="str">
        <f>VLOOKUP($A47,'Current Culture'!$A$4:$K$103,10,0)</f>
        <v/>
      </c>
      <c r="F47" s="21" t="str">
        <f t="shared" si="0"/>
        <v/>
      </c>
    </row>
    <row r="48" spans="1:6" ht="21.9" customHeight="1">
      <c r="A48" s="10">
        <v>48</v>
      </c>
      <c r="B48" s="62" t="str">
        <f>VLOOKUP($A48,'Current Culture'!$A$4:$K$103,2,0)</f>
        <v>Staff have a desire to improve that overrides concerns about the consequences of disclosing problems.</v>
      </c>
      <c r="C48" s="20" t="str">
        <f>VLOOKUP($A48,'Current Culture'!$A$4:$K$103,3,0)</f>
        <v>Transparency</v>
      </c>
      <c r="D48" s="20" t="str">
        <f>VLOOKUP($A48,'Current Culture'!$A$4:$K$103,4,0)</f>
        <v>Pos</v>
      </c>
      <c r="E48" s="21" t="str">
        <f>VLOOKUP($A48,'Current Culture'!$A$4:$K$103,10,0)</f>
        <v/>
      </c>
      <c r="F48" s="21" t="str">
        <f t="shared" si="0"/>
        <v/>
      </c>
    </row>
    <row r="49" spans="1:6" ht="21.9" customHeight="1">
      <c r="A49" s="10">
        <v>49</v>
      </c>
      <c r="B49" s="62" t="str">
        <f>VLOOKUP($A49,'Current Culture'!$A$4:$K$103,2,0)</f>
        <v>Staff feel comfortable admitting a mistake they made while attempting to follow procedures and policies.</v>
      </c>
      <c r="C49" s="20" t="str">
        <f>VLOOKUP($A49,'Current Culture'!$A$4:$K$103,3,0)</f>
        <v>Transparency</v>
      </c>
      <c r="D49" s="20" t="str">
        <f>VLOOKUP($A49,'Current Culture'!$A$4:$K$103,4,0)</f>
        <v>Pos</v>
      </c>
      <c r="E49" s="21" t="str">
        <f>VLOOKUP($A49,'Current Culture'!$A$4:$K$103,10,0)</f>
        <v/>
      </c>
      <c r="F49" s="21" t="str">
        <f t="shared" si="0"/>
        <v/>
      </c>
    </row>
    <row r="50" spans="1:6" ht="39" customHeight="1">
      <c r="A50" s="10">
        <v>50</v>
      </c>
      <c r="B50" s="62" t="str">
        <f>VLOOKUP($A50,'Current Culture'!$A$4:$K$103,2,0)</f>
        <v>Staff trust that their supervisor will be fair, consistent, and understanding in responding to reports about errors or oversights.</v>
      </c>
      <c r="C50" s="20" t="str">
        <f>VLOOKUP($A50,'Current Culture'!$A$4:$K$103,3,0)</f>
        <v>Transparency</v>
      </c>
      <c r="D50" s="20" t="str">
        <f>VLOOKUP($A50,'Current Culture'!$A$4:$K$103,4,0)</f>
        <v>Pos</v>
      </c>
      <c r="E50" s="21" t="str">
        <f>VLOOKUP($A50,'Current Culture'!$A$4:$K$103,10,0)</f>
        <v/>
      </c>
      <c r="F50" s="21" t="str">
        <f t="shared" si="0"/>
        <v/>
      </c>
    </row>
    <row r="51" spans="1:6" ht="21.9" customHeight="1">
      <c r="A51" s="10">
        <v>51</v>
      </c>
      <c r="B51" s="62" t="str">
        <f>VLOOKUP($A51,'Current Culture'!$A$4:$K$103,2,0)</f>
        <v>Staff believe their supervisor cares about them as a person.</v>
      </c>
      <c r="C51" s="20" t="str">
        <f>VLOOKUP($A51,'Current Culture'!$A$4:$K$103,3,0)</f>
        <v>Transparency</v>
      </c>
      <c r="D51" s="20" t="str">
        <f>VLOOKUP($A51,'Current Culture'!$A$4:$K$103,4,0)</f>
        <v>Pos</v>
      </c>
      <c r="E51" s="21" t="str">
        <f>VLOOKUP($A51,'Current Culture'!$A$4:$K$103,10,0)</f>
        <v/>
      </c>
      <c r="F51" s="21" t="str">
        <f t="shared" si="0"/>
        <v/>
      </c>
    </row>
    <row r="52" spans="1:6" ht="39" customHeight="1">
      <c r="A52" s="10">
        <v>52</v>
      </c>
      <c r="B52" s="62" t="str">
        <f>VLOOKUP($A52,'Current Culture'!$A$4:$K$103,2,0)</f>
        <v>Leaders and managers support staff and encourage them to escalate errors; they reward and recognize those that come forward.</v>
      </c>
      <c r="C52" s="20" t="str">
        <f>VLOOKUP($A52,'Current Culture'!$A$4:$K$103,3,0)</f>
        <v>Transparency</v>
      </c>
      <c r="D52" s="20" t="str">
        <f>VLOOKUP($A52,'Current Culture'!$A$4:$K$103,4,0)</f>
        <v>Pos</v>
      </c>
      <c r="E52" s="21" t="str">
        <f>VLOOKUP($A52,'Current Culture'!$A$4:$K$103,10,0)</f>
        <v/>
      </c>
      <c r="F52" s="21" t="str">
        <f t="shared" si="0"/>
        <v/>
      </c>
    </row>
    <row r="53" spans="1:6" ht="21.9" customHeight="1">
      <c r="A53" s="10">
        <v>53</v>
      </c>
      <c r="B53" s="62" t="str">
        <f>VLOOKUP($A53,'Current Culture'!$A$4:$K$103,2,0)</f>
        <v>Leaders and managers seek to drive fear out of the workplace.</v>
      </c>
      <c r="C53" s="20" t="str">
        <f>VLOOKUP($A53,'Current Culture'!$A$4:$K$103,3,0)</f>
        <v>Transparency</v>
      </c>
      <c r="D53" s="20" t="str">
        <f>VLOOKUP($A53,'Current Culture'!$A$4:$K$103,4,0)</f>
        <v>Pos</v>
      </c>
      <c r="E53" s="21" t="str">
        <f>VLOOKUP($A53,'Current Culture'!$A$4:$K$103,10,0)</f>
        <v/>
      </c>
      <c r="F53" s="21" t="str">
        <f t="shared" si="0"/>
        <v/>
      </c>
    </row>
    <row r="54" spans="1:6" ht="21.9" customHeight="1">
      <c r="A54" s="10">
        <v>55</v>
      </c>
      <c r="B54" s="62" t="str">
        <f>VLOOKUP($A54,'Current Culture'!$A$4:$K$103,2,0)</f>
        <v>Leaders and managers ask everyone if there are quality issues or problems; they don’t just pick and choose.</v>
      </c>
      <c r="C54" s="20" t="str">
        <f>VLOOKUP($A54,'Current Culture'!$A$4:$K$103,3,0)</f>
        <v>Transparency</v>
      </c>
      <c r="D54" s="20" t="str">
        <f>VLOOKUP($A54,'Current Culture'!$A$4:$K$103,4,0)</f>
        <v>Pos</v>
      </c>
      <c r="E54" s="21" t="str">
        <f>VLOOKUP($A54,'Current Culture'!$A$4:$K$103,10,0)</f>
        <v/>
      </c>
      <c r="F54" s="21" t="str">
        <f t="shared" si="0"/>
        <v/>
      </c>
    </row>
    <row r="55" spans="1:6" ht="21.9" customHeight="1">
      <c r="A55" s="10">
        <v>56</v>
      </c>
      <c r="B55" s="62" t="str">
        <f>VLOOKUP($A55,'Current Culture'!$A$4:$K$103,2,0)</f>
        <v>Leaders and managers are fair, consistent, and understanding in responding to errors or oversights of staff.</v>
      </c>
      <c r="C55" s="20" t="str">
        <f>VLOOKUP($A55,'Current Culture'!$A$4:$K$103,3,0)</f>
        <v>Transparency</v>
      </c>
      <c r="D55" s="20" t="str">
        <f>VLOOKUP($A55,'Current Culture'!$A$4:$K$103,4,0)</f>
        <v>Pos</v>
      </c>
      <c r="E55" s="21" t="str">
        <f>VLOOKUP($A55,'Current Culture'!$A$4:$K$103,10,0)</f>
        <v/>
      </c>
      <c r="F55" s="21" t="str">
        <f t="shared" si="0"/>
        <v/>
      </c>
    </row>
    <row r="56" spans="1:6" ht="39" customHeight="1">
      <c r="A56" s="10">
        <v>57</v>
      </c>
      <c r="B56" s="62" t="str">
        <f>VLOOKUP($A56,'Current Culture'!$A$4:$K$103,2,0)</f>
        <v>When investigating mistakes, personnel at all levels tend to ask, “Who did it?”; they respond to mistakes by looking for a person to blame.</v>
      </c>
      <c r="C56" s="20" t="str">
        <f>VLOOKUP($A56,'Current Culture'!$A$4:$K$103,3,0)</f>
        <v>Process Orientation</v>
      </c>
      <c r="D56" s="20" t="str">
        <f>VLOOKUP($A56,'Current Culture'!$A$4:$K$103,4,0)</f>
        <v>Neg</v>
      </c>
      <c r="E56" s="21" t="str">
        <f>VLOOKUP($A56,'Current Culture'!$A$4:$K$103,10,0)</f>
        <v/>
      </c>
      <c r="F56" s="21" t="str">
        <f t="shared" si="0"/>
        <v/>
      </c>
    </row>
    <row r="57" spans="1:6" ht="54" customHeight="1">
      <c r="A57" s="10">
        <v>58</v>
      </c>
      <c r="B57" s="62" t="str">
        <f>VLOOKUP($A57,'Current Culture'!$A$4:$K$103,2,0)</f>
        <v>When investigating mistakes, personnel at all levels generate root cause analyses that conclude that the problem was “inattention to procedure” or “not following procedure,” without investigating the procedure for risks or weaknesses.</v>
      </c>
      <c r="C57" s="20" t="str">
        <f>VLOOKUP($A57,'Current Culture'!$A$4:$K$103,3,0)</f>
        <v>Process Orientation</v>
      </c>
      <c r="D57" s="20" t="str">
        <f>VLOOKUP($A57,'Current Culture'!$A$4:$K$103,4,0)</f>
        <v>Neg</v>
      </c>
      <c r="E57" s="21" t="str">
        <f>VLOOKUP($A57,'Current Culture'!$A$4:$K$103,10,0)</f>
        <v/>
      </c>
      <c r="F57" s="21" t="str">
        <f t="shared" si="0"/>
        <v/>
      </c>
    </row>
    <row r="58" spans="1:6" ht="39" customHeight="1">
      <c r="A58" s="10">
        <v>59</v>
      </c>
      <c r="B58" s="62" t="str">
        <f>VLOOKUP($A58,'Current Culture'!$A$4:$K$103,2,0)</f>
        <v>When investigating mistakes, personnel at all levels generate root cause analyses that conclude that the problem was “human error.”</v>
      </c>
      <c r="C58" s="20" t="str">
        <f>VLOOKUP($A58,'Current Culture'!$A$4:$K$103,3,0)</f>
        <v>Process Orientation</v>
      </c>
      <c r="D58" s="20" t="str">
        <f>VLOOKUP($A58,'Current Culture'!$A$4:$K$103,4,0)</f>
        <v>Neg</v>
      </c>
      <c r="E58" s="21" t="str">
        <f>VLOOKUP($A58,'Current Culture'!$A$4:$K$103,10,0)</f>
        <v/>
      </c>
      <c r="F58" s="21" t="str">
        <f t="shared" si="0"/>
        <v/>
      </c>
    </row>
    <row r="59" spans="1:6" ht="39" customHeight="1">
      <c r="A59" s="10">
        <v>60</v>
      </c>
      <c r="B59" s="62" t="str">
        <f>VLOOKUP($A59,'Current Culture'!$A$4:$K$103,2,0)</f>
        <v>When investigating mistakes, personnel at all levels generate corrective actions that conclude that the solution is to “retrain the employee.”</v>
      </c>
      <c r="C59" s="20" t="str">
        <f>VLOOKUP($A59,'Current Culture'!$A$4:$K$103,3,0)</f>
        <v>Process Orientation</v>
      </c>
      <c r="D59" s="20" t="str">
        <f>VLOOKUP($A59,'Current Culture'!$A$4:$K$103,4,0)</f>
        <v>Neg</v>
      </c>
      <c r="E59" s="21" t="str">
        <f>VLOOKUP($A59,'Current Culture'!$A$4:$K$103,10,0)</f>
        <v/>
      </c>
      <c r="F59" s="21" t="str">
        <f t="shared" si="0"/>
        <v/>
      </c>
    </row>
    <row r="60" spans="1:6" ht="39" customHeight="1">
      <c r="A60" s="10">
        <v>61</v>
      </c>
      <c r="B60" s="62" t="str">
        <f>VLOOKUP($A60,'Current Culture'!$A$4:$K$103,2,0)</f>
        <v>Personnel at all levels create “quick fixes” to problems, without committing to investigation and long-term solutions.</v>
      </c>
      <c r="C60" s="20" t="str">
        <f>VLOOKUP($A60,'Current Culture'!$A$4:$K$103,3,0)</f>
        <v>Process Orientation</v>
      </c>
      <c r="D60" s="20" t="str">
        <f>VLOOKUP($A60,'Current Culture'!$A$4:$K$103,4,0)</f>
        <v>Neg</v>
      </c>
      <c r="E60" s="21" t="str">
        <f>VLOOKUP($A60,'Current Culture'!$A$4:$K$103,10,0)</f>
        <v/>
      </c>
      <c r="F60" s="21" t="str">
        <f t="shared" si="0"/>
        <v/>
      </c>
    </row>
    <row r="61" spans="1:6" ht="39" customHeight="1">
      <c r="A61" s="10">
        <v>62</v>
      </c>
      <c r="B61" s="62" t="str">
        <f>VLOOKUP($A61,'Current Culture'!$A$4:$K$103,2,0)</f>
        <v>Personnel at all levels spend much of day responding to immediate needs or problems; there is considerable “fire-fighting.”</v>
      </c>
      <c r="C61" s="20" t="str">
        <f>VLOOKUP($A61,'Current Culture'!$A$4:$K$103,3,0)</f>
        <v>Process Orientation</v>
      </c>
      <c r="D61" s="20" t="str">
        <f>VLOOKUP($A61,'Current Culture'!$A$4:$K$103,4,0)</f>
        <v>Neg</v>
      </c>
      <c r="E61" s="21" t="str">
        <f>VLOOKUP($A61,'Current Culture'!$A$4:$K$103,10,0)</f>
        <v/>
      </c>
      <c r="F61" s="21" t="str">
        <f t="shared" si="0"/>
        <v/>
      </c>
    </row>
    <row r="62" spans="1:6" ht="39" customHeight="1">
      <c r="A62" s="10">
        <v>63</v>
      </c>
      <c r="B62" s="62" t="str">
        <f>VLOOKUP($A62,'Current Culture'!$A$4:$K$103,2,0)</f>
        <v>After solving problems with quick fixes/shallow corrections, personnel at all levels move on to other projects without identifying root cause and corrective action work to be done.</v>
      </c>
      <c r="C62" s="20" t="str">
        <f>VLOOKUP($A62,'Current Culture'!$A$4:$K$103,3,0)</f>
        <v>Process Orientation</v>
      </c>
      <c r="D62" s="20" t="str">
        <f>VLOOKUP($A62,'Current Culture'!$A$4:$K$103,4,0)</f>
        <v>Pos</v>
      </c>
      <c r="E62" s="21" t="str">
        <f>VLOOKUP($A62,'Current Culture'!$A$4:$K$103,10,0)</f>
        <v/>
      </c>
      <c r="F62" s="21" t="str">
        <f t="shared" si="0"/>
        <v/>
      </c>
    </row>
    <row r="63" spans="1:6" ht="39" customHeight="1">
      <c r="A63" s="10">
        <v>64</v>
      </c>
      <c r="B63" s="62" t="str">
        <f>VLOOKUP($A63,'Current Culture'!$A$4:$K$103,2,0)</f>
        <v>When investigating mistakes, personnel at all levels tend to ask, “How did it happen?” rather than, "Who did it?"</v>
      </c>
      <c r="C63" s="20" t="str">
        <f>VLOOKUP($A63,'Current Culture'!$A$4:$K$103,3,0)</f>
        <v>Process Orientation</v>
      </c>
      <c r="D63" s="20" t="str">
        <f>VLOOKUP($A63,'Current Culture'!$A$4:$K$103,4,0)</f>
        <v>Pos</v>
      </c>
      <c r="E63" s="21" t="str">
        <f>VLOOKUP($A63,'Current Culture'!$A$4:$K$103,10,0)</f>
        <v/>
      </c>
      <c r="F63" s="21" t="str">
        <f t="shared" si="0"/>
        <v/>
      </c>
    </row>
    <row r="64" spans="1:6" ht="21.9" customHeight="1">
      <c r="A64" s="10">
        <v>65</v>
      </c>
      <c r="B64" s="62" t="str">
        <f>VLOOKUP($A64,'Current Culture'!$A$4:$K$103,2,0)</f>
        <v>Personnel at all levels respond to mistakes by looking for a process cause.</v>
      </c>
      <c r="C64" s="20" t="str">
        <f>VLOOKUP($A64,'Current Culture'!$A$4:$K$103,3,0)</f>
        <v>Process Orientation</v>
      </c>
      <c r="D64" s="20" t="str">
        <f>VLOOKUP($A64,'Current Culture'!$A$4:$K$103,4,0)</f>
        <v>Pos</v>
      </c>
      <c r="E64" s="21" t="str">
        <f>VLOOKUP($A64,'Current Culture'!$A$4:$K$103,10,0)</f>
        <v/>
      </c>
      <c r="F64" s="21" t="str">
        <f t="shared" si="0"/>
        <v/>
      </c>
    </row>
    <row r="65" spans="1:6" ht="39" customHeight="1">
      <c r="A65" s="10">
        <v>67</v>
      </c>
      <c r="B65" s="62" t="str">
        <f>VLOOKUP($A65,'Current Culture'!$A$4:$K$103,2,0)</f>
        <v>Personnel at all levels look for weaknesses of processes and procedures using the tools of root cause analysis, lean, and mistake proofing.</v>
      </c>
      <c r="C65" s="20" t="str">
        <f>VLOOKUP($A65,'Current Culture'!$A$4:$K$103,3,0)</f>
        <v>Process Orientation</v>
      </c>
      <c r="D65" s="20" t="str">
        <f>VLOOKUP($A65,'Current Culture'!$A$4:$K$103,4,0)</f>
        <v>Pos</v>
      </c>
      <c r="E65" s="21" t="str">
        <f>VLOOKUP($A65,'Current Culture'!$A$4:$K$103,10,0)</f>
        <v/>
      </c>
      <c r="F65" s="21" t="str">
        <f t="shared" si="0"/>
        <v/>
      </c>
    </row>
    <row r="66" spans="1:6" ht="39" customHeight="1">
      <c r="A66" s="10">
        <v>68</v>
      </c>
      <c r="B66" s="62" t="str">
        <f>VLOOKUP($A66,'Current Culture'!$A$4:$K$103,2,0)</f>
        <v>If processes or procedures were not followed, personnel at all levels look for reasons a person might find them cumbersome or impossible.</v>
      </c>
      <c r="C66" s="20" t="str">
        <f>VLOOKUP($A66,'Current Culture'!$A$4:$K$103,3,0)</f>
        <v>Process Orientation</v>
      </c>
      <c r="D66" s="20" t="str">
        <f>VLOOKUP($A66,'Current Culture'!$A$4:$K$103,4,0)</f>
        <v>Pos</v>
      </c>
      <c r="E66" s="21" t="str">
        <f>VLOOKUP($A66,'Current Culture'!$A$4:$K$103,10,0)</f>
        <v/>
      </c>
      <c r="F66" s="21" t="str">
        <f t="shared" si="0"/>
        <v/>
      </c>
    </row>
    <row r="67" spans="1:6" ht="21.9" customHeight="1">
      <c r="A67" s="10">
        <v>69</v>
      </c>
      <c r="B67" s="62" t="str">
        <f>VLOOKUP($A67,'Current Culture'!$A$4:$K$103,2,0)</f>
        <v>Personnel at all levels investigate problems thoroughly.</v>
      </c>
      <c r="C67" s="20" t="str">
        <f>VLOOKUP($A67,'Current Culture'!$A$4:$K$103,3,0)</f>
        <v>Process Orientation</v>
      </c>
      <c r="D67" s="20" t="str">
        <f>VLOOKUP($A67,'Current Culture'!$A$4:$K$103,4,0)</f>
        <v>Pos</v>
      </c>
      <c r="E67" s="21" t="str">
        <f>VLOOKUP($A67,'Current Culture'!$A$4:$K$103,10,0)</f>
        <v/>
      </c>
      <c r="F67" s="21" t="str">
        <f t="shared" si="0"/>
        <v/>
      </c>
    </row>
    <row r="68" spans="1:6" ht="21.9" customHeight="1">
      <c r="A68" s="10">
        <v>70</v>
      </c>
      <c r="B68" s="62" t="str">
        <f>VLOOKUP($A68,'Current Culture'!$A$4:$K$103,2,0)</f>
        <v>Personnel at all levels develop solutions that will permanently fix problems.</v>
      </c>
      <c r="C68" s="20" t="str">
        <f>VLOOKUP($A68,'Current Culture'!$A$4:$K$103,3,0)</f>
        <v>Process Orientation</v>
      </c>
      <c r="D68" s="20" t="str">
        <f>VLOOKUP($A68,'Current Culture'!$A$4:$K$103,4,0)</f>
        <v>Pos</v>
      </c>
      <c r="E68" s="21" t="str">
        <f>VLOOKUP($A68,'Current Culture'!$A$4:$K$103,10,0)</f>
        <v/>
      </c>
      <c r="F68" s="21" t="str">
        <f t="shared" si="0"/>
        <v/>
      </c>
    </row>
    <row r="69" spans="1:6" ht="39" customHeight="1">
      <c r="A69" s="10">
        <v>71</v>
      </c>
      <c r="B69" s="62" t="str">
        <f>VLOOKUP($A69,'Current Culture'!$A$4:$K$103,2,0)</f>
        <v>Personnel at all levels spend most of the day on activities that can be traced to established, documented core processes (pre-, analytic, post-) or support processes (e.g., corrective action).</v>
      </c>
      <c r="C69" s="20" t="str">
        <f>VLOOKUP($A69,'Current Culture'!$A$4:$K$103,3,0)</f>
        <v>Process Orientation</v>
      </c>
      <c r="D69" s="20" t="str">
        <f>VLOOKUP($A69,'Current Culture'!$A$4:$K$103,4,0)</f>
        <v>Pos</v>
      </c>
      <c r="E69" s="21" t="str">
        <f>VLOOKUP($A69,'Current Culture'!$A$4:$K$103,10,0)</f>
        <v/>
      </c>
      <c r="F69" s="21" t="str">
        <f t="shared" ref="F69:F103" si="1">IF(E69="","",(5-E69))</f>
        <v/>
      </c>
    </row>
    <row r="70" spans="1:6" ht="21.9" customHeight="1">
      <c r="A70" s="10">
        <v>72</v>
      </c>
      <c r="B70" s="62" t="str">
        <f>VLOOKUP($A70,'Current Culture'!$A$4:$K$103,2,0)</f>
        <v>Personnel at all levels look for explanations when results deviate from expectations.</v>
      </c>
      <c r="C70" s="20" t="str">
        <f>VLOOKUP($A70,'Current Culture'!$A$4:$K$103,3,0)</f>
        <v>Process Orientation</v>
      </c>
      <c r="D70" s="20" t="str">
        <f>VLOOKUP($A70,'Current Culture'!$A$4:$K$103,4,0)</f>
        <v>Pos</v>
      </c>
      <c r="E70" s="21" t="str">
        <f>VLOOKUP($A70,'Current Culture'!$A$4:$K$103,10,0)</f>
        <v/>
      </c>
      <c r="F70" s="21" t="str">
        <f t="shared" si="1"/>
        <v/>
      </c>
    </row>
    <row r="71" spans="1:6" ht="39" customHeight="1">
      <c r="A71" s="10">
        <v>73</v>
      </c>
      <c r="B71" s="62" t="str">
        <f>VLOOKUP($A71,'Current Culture'!$A$4:$K$103,2,0)</f>
        <v>Personnel at all levels acknowledge and appreciate those who bring problems or issues forward;  they show the resolution of the problem to all staff.</v>
      </c>
      <c r="C71" s="20" t="str">
        <f>VLOOKUP($A71,'Current Culture'!$A$4:$K$103,3,0)</f>
        <v>Process Orientation</v>
      </c>
      <c r="D71" s="20" t="str">
        <f>VLOOKUP($A71,'Current Culture'!$A$4:$K$103,4,0)</f>
        <v>Pos</v>
      </c>
      <c r="E71" s="21" t="str">
        <f>VLOOKUP($A71,'Current Culture'!$A$4:$K$103,10,0)</f>
        <v/>
      </c>
      <c r="F71" s="21" t="str">
        <f t="shared" si="1"/>
        <v/>
      </c>
    </row>
    <row r="72" spans="1:6" ht="21.9" customHeight="1">
      <c r="A72" s="10">
        <v>75</v>
      </c>
      <c r="B72" s="62" t="str">
        <f>VLOOKUP($A72,'Current Culture'!$A$4:$K$103,2,0)</f>
        <v>Staff have a low sense of ownership over the work they are involved in.</v>
      </c>
      <c r="C72" s="20" t="str">
        <f>VLOOKUP($A72,'Current Culture'!$A$4:$K$103,3,0)</f>
        <v>Teamwork and Involvement</v>
      </c>
      <c r="D72" s="20" t="str">
        <f>VLOOKUP($A72,'Current Culture'!$A$4:$K$103,4,0)</f>
        <v>Neg</v>
      </c>
      <c r="E72" s="21" t="str">
        <f>VLOOKUP($A72,'Current Culture'!$A$4:$K$103,10,0)</f>
        <v/>
      </c>
      <c r="F72" s="21" t="str">
        <f t="shared" si="1"/>
        <v/>
      </c>
    </row>
    <row r="73" spans="1:6" ht="21.9" customHeight="1">
      <c r="A73" s="10">
        <v>76</v>
      </c>
      <c r="B73" s="62" t="str">
        <f>VLOOKUP($A73,'Current Culture'!$A$4:$K$103,2,0)</f>
        <v>Staff have a “cog in the machine” attitude (i.e., take the perspective, “I just do what I’m told”).</v>
      </c>
      <c r="C73" s="20" t="str">
        <f>VLOOKUP($A73,'Current Culture'!$A$4:$K$103,3,0)</f>
        <v>Teamwork and Involvement</v>
      </c>
      <c r="D73" s="20" t="str">
        <f>VLOOKUP($A73,'Current Culture'!$A$4:$K$103,4,0)</f>
        <v>Neg</v>
      </c>
      <c r="E73" s="21" t="str">
        <f>VLOOKUP($A73,'Current Culture'!$A$4:$K$103,10,0)</f>
        <v/>
      </c>
      <c r="F73" s="21" t="str">
        <f t="shared" si="1"/>
        <v/>
      </c>
    </row>
    <row r="74" spans="1:6" ht="21.9" customHeight="1">
      <c r="A74" s="10">
        <v>77</v>
      </c>
      <c r="B74" s="62" t="str">
        <f>VLOOKUP($A74,'Current Culture'!$A$4:$K$103,2,0)</f>
        <v>Leaders and managers involve staff in decisions such as what quality metrics to use.</v>
      </c>
      <c r="C74" s="20" t="str">
        <f>VLOOKUP($A74,'Current Culture'!$A$4:$K$103,3,0)</f>
        <v>Teamwork and Involvement</v>
      </c>
      <c r="D74" s="20" t="str">
        <f>VLOOKUP($A74,'Current Culture'!$A$4:$K$103,4,0)</f>
        <v>Pos</v>
      </c>
      <c r="E74" s="21" t="str">
        <f>VLOOKUP($A74,'Current Culture'!$A$4:$K$103,10,0)</f>
        <v/>
      </c>
      <c r="F74" s="21" t="str">
        <f t="shared" si="1"/>
        <v/>
      </c>
    </row>
    <row r="75" spans="1:6" ht="39" customHeight="1">
      <c r="A75" s="10">
        <v>78</v>
      </c>
      <c r="B75" s="62" t="str">
        <f>VLOOKUP($A75,'Current Culture'!$A$4:$K$103,2,0)</f>
        <v>Leaders and managers make decisions within their limited work group/silo, rather than reaching out for the best expertise in the organization.</v>
      </c>
      <c r="C75" s="20" t="str">
        <f>VLOOKUP($A75,'Current Culture'!$A$4:$K$103,3,0)</f>
        <v>Teamwork and Involvement</v>
      </c>
      <c r="D75" s="20" t="str">
        <f>VLOOKUP($A75,'Current Culture'!$A$4:$K$103,4,0)</f>
        <v>Neg</v>
      </c>
      <c r="E75" s="21" t="str">
        <f>VLOOKUP($A75,'Current Culture'!$A$4:$K$103,10,0)</f>
        <v/>
      </c>
      <c r="F75" s="21" t="str">
        <f t="shared" si="1"/>
        <v/>
      </c>
    </row>
    <row r="76" spans="1:6" ht="21.9" customHeight="1">
      <c r="A76" s="10">
        <v>79</v>
      </c>
      <c r="B76" s="62" t="str">
        <f>VLOOKUP($A76,'Current Culture'!$A$4:$K$103,2,0)</f>
        <v>Staff work as a team with peers, managers, and leaders.</v>
      </c>
      <c r="C76" s="20" t="str">
        <f>VLOOKUP($A76,'Current Culture'!$A$4:$K$103,3,0)</f>
        <v>Teamwork and Involvement</v>
      </c>
      <c r="D76" s="20" t="str">
        <f>VLOOKUP($A76,'Current Culture'!$A$4:$K$103,4,0)</f>
        <v>Pos</v>
      </c>
      <c r="E76" s="21" t="str">
        <f>VLOOKUP($A76,'Current Culture'!$A$4:$K$103,10,0)</f>
        <v/>
      </c>
      <c r="F76" s="21" t="str">
        <f t="shared" si="1"/>
        <v/>
      </c>
    </row>
    <row r="77" spans="1:6" ht="21.9" customHeight="1">
      <c r="A77" s="10">
        <v>81</v>
      </c>
      <c r="B77" s="62" t="str">
        <f>VLOOKUP($A77,'Current Culture'!$A$4:$K$103,2,0)</f>
        <v>Staff are curious and energetic in going about their work.</v>
      </c>
      <c r="C77" s="20" t="str">
        <f>VLOOKUP($A77,'Current Culture'!$A$4:$K$103,3,0)</f>
        <v>Teamwork and Involvement</v>
      </c>
      <c r="D77" s="20" t="str">
        <f>VLOOKUP($A77,'Current Culture'!$A$4:$K$103,4,0)</f>
        <v>Pos</v>
      </c>
      <c r="E77" s="21" t="str">
        <f>VLOOKUP($A77,'Current Culture'!$A$4:$K$103,10,0)</f>
        <v/>
      </c>
      <c r="F77" s="21" t="str">
        <f t="shared" si="1"/>
        <v/>
      </c>
    </row>
    <row r="78" spans="1:6" ht="21.9" customHeight="1">
      <c r="A78" s="10">
        <v>82</v>
      </c>
      <c r="B78" s="62" t="str">
        <f>VLOOKUP($A78,'Current Culture'!$A$4:$K$103,2,0)</f>
        <v>Staff take responsibility for results.</v>
      </c>
      <c r="C78" s="20" t="str">
        <f>VLOOKUP($A78,'Current Culture'!$A$4:$K$103,3,0)</f>
        <v>Teamwork and Involvement</v>
      </c>
      <c r="D78" s="20" t="str">
        <f>VLOOKUP($A78,'Current Culture'!$A$4:$K$103,4,0)</f>
        <v>Pos</v>
      </c>
      <c r="E78" s="21" t="str">
        <f>VLOOKUP($A78,'Current Culture'!$A$4:$K$103,10,0)</f>
        <v/>
      </c>
      <c r="F78" s="21" t="str">
        <f t="shared" si="1"/>
        <v/>
      </c>
    </row>
    <row r="79" spans="1:6" ht="21.9" customHeight="1">
      <c r="A79" s="10">
        <v>83</v>
      </c>
      <c r="B79" s="62" t="str">
        <f>VLOOKUP($A79,'Current Culture'!$A$4:$K$103,2,0)</f>
        <v>Staff understand the big picture: the stakeholders, the purpose, and the rationale for the current process.</v>
      </c>
      <c r="C79" s="20" t="str">
        <f>VLOOKUP($A79,'Current Culture'!$A$4:$K$103,3,0)</f>
        <v>Teamwork and Involvement</v>
      </c>
      <c r="D79" s="20" t="str">
        <f>VLOOKUP($A79,'Current Culture'!$A$4:$K$103,4,0)</f>
        <v>Pos</v>
      </c>
      <c r="E79" s="21" t="str">
        <f>VLOOKUP($A79,'Current Culture'!$A$4:$K$103,10,0)</f>
        <v/>
      </c>
      <c r="F79" s="21" t="str">
        <f t="shared" si="1"/>
        <v/>
      </c>
    </row>
    <row r="80" spans="1:6" ht="21.9" customHeight="1">
      <c r="A80" s="10">
        <v>84</v>
      </c>
      <c r="B80" s="62" t="str">
        <f>VLOOKUP($A80,'Current Culture'!$A$4:$K$103,2,0)</f>
        <v>Staff understand and support the goals that the medical staff and laboratory leadership are working toward.</v>
      </c>
      <c r="C80" s="20" t="str">
        <f>VLOOKUP($A80,'Current Culture'!$A$4:$K$103,3,0)</f>
        <v>Teamwork and Involvement</v>
      </c>
      <c r="D80" s="20" t="str">
        <f>VLOOKUP($A80,'Current Culture'!$A$4:$K$103,4,0)</f>
        <v>Pos</v>
      </c>
      <c r="E80" s="21" t="str">
        <f>VLOOKUP($A80,'Current Culture'!$A$4:$K$103,10,0)</f>
        <v/>
      </c>
      <c r="F80" s="21" t="str">
        <f t="shared" si="1"/>
        <v/>
      </c>
    </row>
    <row r="81" spans="1:6" ht="21.9" customHeight="1">
      <c r="A81" s="10">
        <v>85</v>
      </c>
      <c r="B81" s="62" t="str">
        <f>VLOOKUP($A81,'Current Culture'!$A$4:$K$103,2,0)</f>
        <v>Staff feel like valued members of the laboratory team.</v>
      </c>
      <c r="C81" s="20" t="str">
        <f>VLOOKUP($A81,'Current Culture'!$A$4:$K$103,3,0)</f>
        <v>Teamwork and Involvement</v>
      </c>
      <c r="D81" s="20" t="str">
        <f>VLOOKUP($A81,'Current Culture'!$A$4:$K$103,4,0)</f>
        <v>Pos</v>
      </c>
      <c r="E81" s="21" t="str">
        <f>VLOOKUP($A81,'Current Culture'!$A$4:$K$103,10,0)</f>
        <v/>
      </c>
      <c r="F81" s="21" t="str">
        <f t="shared" si="1"/>
        <v/>
      </c>
    </row>
    <row r="82" spans="1:6" ht="21.9" customHeight="1">
      <c r="A82" s="10">
        <v>86</v>
      </c>
      <c r="B82" s="62" t="str">
        <f>VLOOKUP($A82,'Current Culture'!$A$4:$K$103,2,0)</f>
        <v>Staff take initiative and act assertively to promote quality.</v>
      </c>
      <c r="C82" s="20" t="str">
        <f>VLOOKUP($A82,'Current Culture'!$A$4:$K$103,3,0)</f>
        <v>Teamwork and Involvement</v>
      </c>
      <c r="D82" s="20" t="str">
        <f>VLOOKUP($A82,'Current Culture'!$A$4:$K$103,4,0)</f>
        <v>Pos</v>
      </c>
      <c r="E82" s="21" t="str">
        <f>VLOOKUP($A82,'Current Culture'!$A$4:$K$103,10,0)</f>
        <v/>
      </c>
      <c r="F82" s="21" t="str">
        <f t="shared" si="1"/>
        <v/>
      </c>
    </row>
    <row r="83" spans="1:6" ht="21.9" customHeight="1">
      <c r="A83" s="10">
        <v>87</v>
      </c>
      <c r="B83" s="62" t="str">
        <f>VLOOKUP($A83,'Current Culture'!$A$4:$K$103,2,0)</f>
        <v>Staff initiate process improvements.</v>
      </c>
      <c r="C83" s="20" t="str">
        <f>VLOOKUP($A83,'Current Culture'!$A$4:$K$103,3,0)</f>
        <v>Teamwork and Involvement</v>
      </c>
      <c r="D83" s="20" t="str">
        <f>VLOOKUP($A83,'Current Culture'!$A$4:$K$103,4,0)</f>
        <v>Pos</v>
      </c>
      <c r="E83" s="21" t="str">
        <f>VLOOKUP($A83,'Current Culture'!$A$4:$K$103,10,0)</f>
        <v/>
      </c>
      <c r="F83" s="21" t="str">
        <f t="shared" si="1"/>
        <v/>
      </c>
    </row>
    <row r="84" spans="1:6" ht="21.9" customHeight="1">
      <c r="A84" s="10">
        <v>88</v>
      </c>
      <c r="B84" s="62" t="str">
        <f>VLOOKUP($A84,'Current Culture'!$A$4:$K$103,2,0)</f>
        <v>Leaders and managers include front line staff in decision making.</v>
      </c>
      <c r="C84" s="20" t="str">
        <f>VLOOKUP($A84,'Current Culture'!$A$4:$K$103,3,0)</f>
        <v>Teamwork and Involvement</v>
      </c>
      <c r="D84" s="20" t="str">
        <f>VLOOKUP($A84,'Current Culture'!$A$4:$K$103,4,0)</f>
        <v>Pos</v>
      </c>
      <c r="E84" s="21" t="str">
        <f>VLOOKUP($A84,'Current Culture'!$A$4:$K$103,10,0)</f>
        <v/>
      </c>
      <c r="F84" s="21" t="str">
        <f t="shared" si="1"/>
        <v/>
      </c>
    </row>
    <row r="85" spans="1:6" ht="21.9" customHeight="1">
      <c r="A85" s="10">
        <v>89</v>
      </c>
      <c r="B85" s="62" t="str">
        <f>VLOOKUP($A85,'Current Culture'!$A$4:$K$103,2,0)</f>
        <v>Leaders and managers make decisions with the best available resources and expertise.</v>
      </c>
      <c r="C85" s="20" t="str">
        <f>VLOOKUP($A85,'Current Culture'!$A$4:$K$103,3,0)</f>
        <v>Teamwork and Involvement</v>
      </c>
      <c r="D85" s="20" t="str">
        <f>VLOOKUP($A85,'Current Culture'!$A$4:$K$103,4,0)</f>
        <v>Pos</v>
      </c>
      <c r="E85" s="21" t="str">
        <f>VLOOKUP($A85,'Current Culture'!$A$4:$K$103,10,0)</f>
        <v/>
      </c>
      <c r="F85" s="21" t="str">
        <f t="shared" si="1"/>
        <v/>
      </c>
    </row>
    <row r="86" spans="1:6" ht="21.9" customHeight="1">
      <c r="A86" s="10">
        <v>90</v>
      </c>
      <c r="B86" s="62" t="str">
        <f>VLOOKUP($A86,'Current Culture'!$A$4:$K$103,2,0)</f>
        <v>Leaders and managers show appreciation for ideas and input from staff.</v>
      </c>
      <c r="C86" s="20" t="str">
        <f>VLOOKUP($A86,'Current Culture'!$A$4:$K$103,3,0)</f>
        <v>Teamwork and Involvement</v>
      </c>
      <c r="D86" s="20" t="str">
        <f>VLOOKUP($A86,'Current Culture'!$A$4:$K$103,4,0)</f>
        <v>Pos</v>
      </c>
      <c r="E86" s="21" t="str">
        <f>VLOOKUP($A86,'Current Culture'!$A$4:$K$103,10,0)</f>
        <v/>
      </c>
      <c r="F86" s="21" t="str">
        <f t="shared" si="1"/>
        <v/>
      </c>
    </row>
    <row r="87" spans="1:6" ht="39" customHeight="1">
      <c r="A87" s="10">
        <v>91</v>
      </c>
      <c r="B87" s="62" t="str">
        <f>VLOOKUP($A87,'Current Culture'!$A$4:$K$103,2,0)</f>
        <v>Leaders and managers expect, encourage, and model proactive pursuit of quality – e.g., admit mistakes, investigate problems, admit process weaknesses, look for improvements.</v>
      </c>
      <c r="C87" s="20" t="str">
        <f>VLOOKUP($A87,'Current Culture'!$A$4:$K$103,3,0)</f>
        <v>Teamwork and Involvement</v>
      </c>
      <c r="D87" s="20" t="str">
        <f>VLOOKUP($A87,'Current Culture'!$A$4:$K$103,4,0)</f>
        <v>Pos</v>
      </c>
      <c r="E87" s="21" t="str">
        <f>VLOOKUP($A87,'Current Culture'!$A$4:$K$103,10,0)</f>
        <v/>
      </c>
      <c r="F87" s="21" t="str">
        <f t="shared" si="1"/>
        <v/>
      </c>
    </row>
    <row r="88" spans="1:6" ht="21.9" customHeight="1">
      <c r="A88" s="10">
        <v>92</v>
      </c>
      <c r="B88" s="62" t="str">
        <f>VLOOKUP($A88,'Current Culture'!$A$4:$K$103,2,0)</f>
        <v>Leaders and managers help staff understand the big picture.</v>
      </c>
      <c r="C88" s="20" t="str">
        <f>VLOOKUP($A88,'Current Culture'!$A$4:$K$103,3,0)</f>
        <v>Teamwork and Involvement</v>
      </c>
      <c r="D88" s="20" t="str">
        <f>VLOOKUP($A88,'Current Culture'!$A$4:$K$103,4,0)</f>
        <v>Pos</v>
      </c>
      <c r="E88" s="21" t="str">
        <f>VLOOKUP($A88,'Current Culture'!$A$4:$K$103,10,0)</f>
        <v/>
      </c>
      <c r="F88" s="21" t="str">
        <f t="shared" si="1"/>
        <v/>
      </c>
    </row>
    <row r="89" spans="1:6" ht="39" customHeight="1">
      <c r="A89" s="10">
        <v>93</v>
      </c>
      <c r="B89" s="64" t="s">
        <v>65</v>
      </c>
      <c r="C89" s="31" t="s">
        <v>53</v>
      </c>
      <c r="D89" s="31" t="s">
        <v>6</v>
      </c>
      <c r="E89" s="32" t="str">
        <f>VLOOKUP($A89,'Current Culture'!$A$4:$K$103,10,0)</f>
        <v/>
      </c>
      <c r="F89" s="32" t="str">
        <f t="shared" si="1"/>
        <v/>
      </c>
    </row>
    <row r="90" spans="1:6" ht="21.9" customHeight="1">
      <c r="A90" s="10">
        <v>94</v>
      </c>
      <c r="B90" s="64" t="s">
        <v>87</v>
      </c>
      <c r="C90" s="31" t="s">
        <v>85</v>
      </c>
      <c r="D90" s="31" t="s">
        <v>5</v>
      </c>
      <c r="E90" s="32" t="str">
        <f>VLOOKUP($A90,'Current Culture'!$A$4:$K$103,10,0)</f>
        <v/>
      </c>
      <c r="F90" s="32" t="str">
        <f t="shared" si="1"/>
        <v/>
      </c>
    </row>
    <row r="91" spans="1:6" ht="21.9" customHeight="1">
      <c r="A91" s="10">
        <v>95</v>
      </c>
      <c r="B91" s="64" t="s">
        <v>88</v>
      </c>
      <c r="C91" s="31" t="s">
        <v>85</v>
      </c>
      <c r="D91" s="31" t="s">
        <v>5</v>
      </c>
      <c r="E91" s="32" t="str">
        <f>VLOOKUP($A91,'Current Culture'!$A$4:$K$103,10,0)</f>
        <v/>
      </c>
      <c r="F91" s="32" t="str">
        <f t="shared" si="1"/>
        <v/>
      </c>
    </row>
    <row r="92" spans="1:6" ht="21.9" customHeight="1">
      <c r="A92" s="10">
        <v>96</v>
      </c>
      <c r="B92" s="64" t="s">
        <v>89</v>
      </c>
      <c r="C92" s="31" t="s">
        <v>85</v>
      </c>
      <c r="D92" s="31" t="s">
        <v>5</v>
      </c>
      <c r="E92" s="32" t="str">
        <f>VLOOKUP($A92,'Current Culture'!$A$4:$K$103,10,0)</f>
        <v/>
      </c>
      <c r="F92" s="32" t="str">
        <f t="shared" si="1"/>
        <v/>
      </c>
    </row>
    <row r="93" spans="1:6" ht="21.9" customHeight="1">
      <c r="A93" s="10">
        <v>97</v>
      </c>
      <c r="B93" s="64" t="s">
        <v>90</v>
      </c>
      <c r="C93" s="31" t="s">
        <v>85</v>
      </c>
      <c r="D93" s="31" t="s">
        <v>5</v>
      </c>
      <c r="E93" s="32" t="str">
        <f>VLOOKUP($A93,'Current Culture'!$A$4:$K$103,10,0)</f>
        <v/>
      </c>
      <c r="F93" s="32" t="str">
        <f t="shared" si="1"/>
        <v/>
      </c>
    </row>
    <row r="94" spans="1:6" ht="21.9" customHeight="1">
      <c r="A94" s="10">
        <v>98</v>
      </c>
      <c r="B94" s="64" t="s">
        <v>91</v>
      </c>
      <c r="C94" s="31" t="s">
        <v>85</v>
      </c>
      <c r="D94" s="31" t="s">
        <v>5</v>
      </c>
      <c r="E94" s="32" t="str">
        <f>VLOOKUP($A94,'Current Culture'!$A$4:$K$103,10,0)</f>
        <v/>
      </c>
      <c r="F94" s="32" t="str">
        <f t="shared" si="1"/>
        <v/>
      </c>
    </row>
    <row r="95" spans="1:6" ht="21.9" customHeight="1">
      <c r="A95" s="10">
        <v>99</v>
      </c>
      <c r="B95" s="64" t="s">
        <v>92</v>
      </c>
      <c r="C95" s="31" t="s">
        <v>85</v>
      </c>
      <c r="D95" s="31" t="s">
        <v>5</v>
      </c>
      <c r="E95" s="32" t="str">
        <f>VLOOKUP($A95,'Current Culture'!$A$4:$K$103,10,0)</f>
        <v/>
      </c>
      <c r="F95" s="32" t="str">
        <f t="shared" si="1"/>
        <v/>
      </c>
    </row>
    <row r="96" spans="1:6" ht="21.9" customHeight="1">
      <c r="A96" s="10">
        <v>101</v>
      </c>
      <c r="B96" s="64" t="s">
        <v>94</v>
      </c>
      <c r="C96" s="31" t="s">
        <v>85</v>
      </c>
      <c r="D96" s="31" t="s">
        <v>6</v>
      </c>
      <c r="E96" s="32" t="str">
        <f>VLOOKUP($A96,'Current Culture'!$A$4:$K$103,10,0)</f>
        <v/>
      </c>
      <c r="F96" s="32" t="str">
        <f t="shared" si="1"/>
        <v/>
      </c>
    </row>
    <row r="97" spans="1:6" ht="21.9" customHeight="1">
      <c r="A97" s="10">
        <v>102</v>
      </c>
      <c r="B97" s="64" t="s">
        <v>95</v>
      </c>
      <c r="C97" s="31" t="s">
        <v>85</v>
      </c>
      <c r="D97" s="31" t="s">
        <v>6</v>
      </c>
      <c r="E97" s="32" t="str">
        <f>VLOOKUP($A97,'Current Culture'!$A$4:$K$103,10,0)</f>
        <v/>
      </c>
      <c r="F97" s="32" t="str">
        <f t="shared" si="1"/>
        <v/>
      </c>
    </row>
    <row r="98" spans="1:6" ht="21.9" customHeight="1">
      <c r="A98" s="10">
        <v>103</v>
      </c>
      <c r="B98" s="64" t="s">
        <v>96</v>
      </c>
      <c r="C98" s="31" t="s">
        <v>85</v>
      </c>
      <c r="D98" s="31" t="s">
        <v>6</v>
      </c>
      <c r="E98" s="32" t="str">
        <f>VLOOKUP($A98,'Current Culture'!$A$4:$K$103,10,0)</f>
        <v/>
      </c>
      <c r="F98" s="32" t="str">
        <f t="shared" si="1"/>
        <v/>
      </c>
    </row>
    <row r="99" spans="1:6" ht="21.9" customHeight="1">
      <c r="A99" s="10">
        <v>104</v>
      </c>
      <c r="B99" s="64" t="s">
        <v>97</v>
      </c>
      <c r="C99" s="31" t="s">
        <v>85</v>
      </c>
      <c r="D99" s="31" t="s">
        <v>6</v>
      </c>
      <c r="E99" s="32" t="str">
        <f>VLOOKUP($A99,'Current Culture'!$A$4:$K$103,10,0)</f>
        <v/>
      </c>
      <c r="F99" s="32" t="str">
        <f t="shared" si="1"/>
        <v/>
      </c>
    </row>
    <row r="100" spans="1:6" ht="21.9" customHeight="1">
      <c r="A100" s="10">
        <v>105</v>
      </c>
      <c r="B100" s="64" t="s">
        <v>98</v>
      </c>
      <c r="C100" s="31" t="s">
        <v>85</v>
      </c>
      <c r="D100" s="31" t="s">
        <v>6</v>
      </c>
      <c r="E100" s="32" t="str">
        <f>VLOOKUP($A100,'Current Culture'!$A$4:$K$103,10,0)</f>
        <v/>
      </c>
      <c r="F100" s="32" t="str">
        <f t="shared" si="1"/>
        <v/>
      </c>
    </row>
    <row r="101" spans="1:6" ht="21.9" customHeight="1">
      <c r="A101" s="10">
        <v>106</v>
      </c>
      <c r="B101" s="64" t="s">
        <v>99</v>
      </c>
      <c r="C101" s="31" t="s">
        <v>85</v>
      </c>
      <c r="D101" s="31" t="s">
        <v>6</v>
      </c>
      <c r="E101" s="32" t="str">
        <f>VLOOKUP($A101,'Current Culture'!$A$4:$K$103,10,0)</f>
        <v/>
      </c>
      <c r="F101" s="32" t="str">
        <f t="shared" si="1"/>
        <v/>
      </c>
    </row>
    <row r="102" spans="1:6" ht="21.9" customHeight="1">
      <c r="A102" s="10">
        <v>109</v>
      </c>
      <c r="B102" s="64" t="s">
        <v>101</v>
      </c>
      <c r="C102" s="31" t="s">
        <v>85</v>
      </c>
      <c r="D102" s="31" t="s">
        <v>6</v>
      </c>
      <c r="E102" s="32" t="str">
        <f>VLOOKUP($A102,'Current Culture'!$A$4:$K$103,10,0)</f>
        <v/>
      </c>
      <c r="F102" s="32" t="str">
        <f t="shared" si="1"/>
        <v/>
      </c>
    </row>
    <row r="103" spans="1:6" ht="21.9" customHeight="1">
      <c r="A103" s="10">
        <v>110</v>
      </c>
      <c r="B103" s="63" t="s">
        <v>86</v>
      </c>
      <c r="C103" s="23" t="s">
        <v>85</v>
      </c>
      <c r="D103" s="23" t="s">
        <v>6</v>
      </c>
      <c r="E103" s="24" t="str">
        <f>VLOOKUP($A103,'Current Culture'!$A$4:$K$103,10,0)</f>
        <v/>
      </c>
      <c r="F103" s="24" t="str">
        <f t="shared" si="1"/>
        <v/>
      </c>
    </row>
  </sheetData>
  <phoneticPr fontId="2" type="noConversion"/>
  <conditionalFormatting sqref="B4:F103">
    <cfRule type="expression" dxfId="7" priority="5">
      <formula>MOD(ROW(),2)=1</formula>
    </cfRule>
  </conditionalFormatting>
  <conditionalFormatting sqref="F4:F103">
    <cfRule type="cellIs" dxfId="6" priority="1" operator="equal">
      <formula>""""""</formula>
    </cfRule>
    <cfRule type="cellIs" dxfId="5" priority="2" operator="equal">
      <formula>0</formula>
    </cfRule>
    <cfRule type="cellIs" dxfId="4" priority="3" operator="lessThan">
      <formula>0</formula>
    </cfRule>
    <cfRule type="cellIs" dxfId="3" priority="4" operator="greaterThan">
      <formula>0</formula>
    </cfRule>
  </conditionalFormatting>
  <pageMargins left="0.7" right="0.7" top="0.75" bottom="0.75" header="0.3" footer="0.3"/>
  <pageSetup scale="63" fitToHeight="6" orientation="landscape" horizontalDpi="0" verticalDpi="0"/>
  <headerFooter>
    <oddHeader>&amp;A</oddHeader>
    <oddFooter>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102"/>
  <sheetViews>
    <sheetView showGridLines="0" workbookViewId="0">
      <pane xSplit="1" ySplit="3" topLeftCell="B4" activePane="bottomRight" state="frozen"/>
      <selection pane="topRight" activeCell="B1" sqref="B1"/>
      <selection pane="bottomLeft" activeCell="A3" sqref="A3"/>
      <selection pane="bottomRight" activeCell="H3" sqref="H3"/>
    </sheetView>
  </sheetViews>
  <sheetFormatPr defaultColWidth="11.09765625" defaultRowHeight="15.6"/>
  <cols>
    <col min="1" max="1" width="3.3984375" style="10" customWidth="1"/>
    <col min="2" max="2" width="92.3984375" style="2" customWidth="1"/>
    <col min="3" max="3" width="24" bestFit="1" customWidth="1"/>
    <col min="4" max="4" width="18.5" customWidth="1"/>
    <col min="5" max="6" width="10.09765625" style="7" customWidth="1"/>
  </cols>
  <sheetData>
    <row r="1" spans="1:16">
      <c r="B1" s="26" t="s">
        <v>184</v>
      </c>
      <c r="I1" s="10" t="s">
        <v>151</v>
      </c>
    </row>
    <row r="2" spans="1:16">
      <c r="B2" s="50" t="s">
        <v>185</v>
      </c>
      <c r="I2" s="41" t="s">
        <v>152</v>
      </c>
    </row>
    <row r="3" spans="1:16" s="4" customFormat="1" ht="48" customHeight="1">
      <c r="A3" s="9"/>
      <c r="B3" s="11" t="s">
        <v>0</v>
      </c>
      <c r="C3" s="5" t="s">
        <v>1</v>
      </c>
      <c r="D3" s="5" t="s">
        <v>82</v>
      </c>
      <c r="E3" s="5" t="s">
        <v>75</v>
      </c>
      <c r="F3" s="5" t="s">
        <v>226</v>
      </c>
      <c r="H3" s="58" t="s">
        <v>179</v>
      </c>
      <c r="I3" s="51"/>
      <c r="J3" s="51"/>
      <c r="K3" s="51"/>
      <c r="L3" s="51"/>
      <c r="M3" s="51"/>
      <c r="N3" s="51"/>
      <c r="O3" s="51"/>
      <c r="P3" s="52"/>
    </row>
    <row r="4" spans="1:16">
      <c r="A4" s="10">
        <v>1</v>
      </c>
      <c r="B4" s="60"/>
      <c r="C4" s="16"/>
      <c r="D4" s="16"/>
      <c r="E4" s="18"/>
      <c r="F4" s="18"/>
      <c r="H4" s="53" t="s">
        <v>186</v>
      </c>
      <c r="I4" s="40"/>
      <c r="J4" s="40"/>
      <c r="K4" s="40"/>
      <c r="L4" s="40"/>
      <c r="M4" s="40"/>
      <c r="N4" s="40"/>
      <c r="O4" s="40"/>
      <c r="P4" s="54"/>
    </row>
    <row r="5" spans="1:16">
      <c r="A5" s="10">
        <v>2</v>
      </c>
      <c r="B5" s="62"/>
      <c r="C5" s="20"/>
      <c r="D5" s="20"/>
      <c r="E5" s="21"/>
      <c r="F5" s="21"/>
      <c r="H5" s="53" t="s">
        <v>187</v>
      </c>
      <c r="I5" s="40"/>
      <c r="J5" s="40"/>
      <c r="K5" s="40"/>
      <c r="L5" s="40"/>
      <c r="M5" s="40"/>
      <c r="N5" s="40"/>
      <c r="O5" s="40"/>
      <c r="P5" s="54"/>
    </row>
    <row r="6" spans="1:16">
      <c r="A6" s="10">
        <v>3</v>
      </c>
      <c r="B6" s="62"/>
      <c r="C6" s="20"/>
      <c r="D6" s="20"/>
      <c r="E6" s="21"/>
      <c r="F6" s="21"/>
      <c r="H6" s="53" t="s">
        <v>222</v>
      </c>
      <c r="I6" s="40"/>
      <c r="J6" s="40"/>
      <c r="K6" s="40"/>
      <c r="L6" s="40"/>
      <c r="M6" s="40"/>
      <c r="N6" s="40"/>
      <c r="O6" s="40"/>
      <c r="P6" s="54"/>
    </row>
    <row r="7" spans="1:16">
      <c r="A7" s="10">
        <v>4</v>
      </c>
      <c r="B7" s="62"/>
      <c r="C7" s="20"/>
      <c r="D7" s="20"/>
      <c r="E7" s="21"/>
      <c r="F7" s="21"/>
      <c r="H7" s="53" t="s">
        <v>181</v>
      </c>
      <c r="I7" s="40"/>
      <c r="J7" s="40"/>
      <c r="K7" s="40"/>
      <c r="L7" s="40"/>
      <c r="M7" s="40"/>
      <c r="N7" s="40"/>
      <c r="O7" s="40"/>
      <c r="P7" s="54"/>
    </row>
    <row r="8" spans="1:16">
      <c r="A8" s="10">
        <v>5</v>
      </c>
      <c r="B8" s="62"/>
      <c r="C8" s="20"/>
      <c r="D8" s="20"/>
      <c r="E8" s="21"/>
      <c r="F8" s="21"/>
      <c r="H8" s="53"/>
      <c r="I8" s="40"/>
      <c r="J8" s="40"/>
      <c r="K8" s="40"/>
      <c r="L8" s="40"/>
      <c r="M8" s="40"/>
      <c r="N8" s="40"/>
      <c r="O8" s="40"/>
      <c r="P8" s="54"/>
    </row>
    <row r="9" spans="1:16">
      <c r="A9" s="10">
        <v>6</v>
      </c>
      <c r="B9" s="62"/>
      <c r="C9" s="20"/>
      <c r="D9" s="20"/>
      <c r="E9" s="21"/>
      <c r="F9" s="21"/>
      <c r="H9" s="53"/>
      <c r="I9" s="40"/>
      <c r="J9" s="40"/>
      <c r="K9" s="40"/>
      <c r="L9" s="40"/>
      <c r="M9" s="40"/>
      <c r="N9" s="40"/>
      <c r="O9" s="40"/>
      <c r="P9" s="54"/>
    </row>
    <row r="10" spans="1:16">
      <c r="A10" s="10">
        <v>7</v>
      </c>
      <c r="B10" s="62"/>
      <c r="C10" s="20"/>
      <c r="D10" s="20"/>
      <c r="E10" s="21"/>
      <c r="F10" s="21"/>
      <c r="H10" s="53"/>
      <c r="I10" s="40"/>
      <c r="J10" s="40"/>
      <c r="K10" s="40"/>
      <c r="L10" s="40"/>
      <c r="M10" s="40"/>
      <c r="N10" s="40"/>
      <c r="O10" s="40"/>
      <c r="P10" s="54"/>
    </row>
    <row r="11" spans="1:16">
      <c r="A11" s="10">
        <v>8</v>
      </c>
      <c r="B11" s="62"/>
      <c r="C11" s="20"/>
      <c r="D11" s="20"/>
      <c r="E11" s="21"/>
      <c r="F11" s="21"/>
      <c r="H11" s="53"/>
      <c r="I11" s="40"/>
      <c r="J11" s="40"/>
      <c r="K11" s="40"/>
      <c r="L11" s="40"/>
      <c r="M11" s="40"/>
      <c r="N11" s="40"/>
      <c r="O11" s="40"/>
      <c r="P11" s="54"/>
    </row>
    <row r="12" spans="1:16">
      <c r="A12" s="10">
        <v>9</v>
      </c>
      <c r="B12" s="62"/>
      <c r="C12" s="20"/>
      <c r="D12" s="20"/>
      <c r="E12" s="21"/>
      <c r="F12" s="21"/>
      <c r="H12" s="53"/>
      <c r="I12" s="40"/>
      <c r="J12" s="40"/>
      <c r="K12" s="40"/>
      <c r="L12" s="40"/>
      <c r="M12" s="40"/>
      <c r="N12" s="40"/>
      <c r="O12" s="40"/>
      <c r="P12" s="54"/>
    </row>
    <row r="13" spans="1:16">
      <c r="A13" s="10">
        <v>10</v>
      </c>
      <c r="B13" s="62"/>
      <c r="C13" s="20"/>
      <c r="D13" s="20"/>
      <c r="E13" s="21"/>
      <c r="F13" s="21"/>
      <c r="H13" s="53"/>
      <c r="I13" s="40"/>
      <c r="J13" s="40"/>
      <c r="K13" s="40"/>
      <c r="L13" s="40"/>
      <c r="M13" s="40"/>
      <c r="N13" s="40"/>
      <c r="O13" s="40"/>
      <c r="P13" s="54"/>
    </row>
    <row r="14" spans="1:16">
      <c r="A14" s="10">
        <v>11</v>
      </c>
      <c r="B14" s="62"/>
      <c r="C14" s="20"/>
      <c r="D14" s="20"/>
      <c r="E14" s="21"/>
      <c r="F14" s="21"/>
      <c r="H14" s="53"/>
      <c r="I14" s="40"/>
      <c r="J14" s="40"/>
      <c r="K14" s="40"/>
      <c r="L14" s="40"/>
      <c r="M14" s="40"/>
      <c r="N14" s="40"/>
      <c r="O14" s="40"/>
      <c r="P14" s="54"/>
    </row>
    <row r="15" spans="1:16">
      <c r="A15" s="10">
        <v>12</v>
      </c>
      <c r="B15" s="62"/>
      <c r="C15" s="20"/>
      <c r="D15" s="20"/>
      <c r="E15" s="21"/>
      <c r="F15" s="21"/>
      <c r="H15" s="53" t="s">
        <v>223</v>
      </c>
      <c r="I15" s="40"/>
      <c r="J15" s="40"/>
      <c r="K15" s="40"/>
      <c r="L15" s="40"/>
      <c r="M15" s="40"/>
      <c r="N15" s="40"/>
      <c r="O15" s="40"/>
      <c r="P15" s="54"/>
    </row>
    <row r="16" spans="1:16">
      <c r="A16" s="10">
        <v>13</v>
      </c>
      <c r="B16" s="62"/>
      <c r="C16" s="20"/>
      <c r="D16" s="20"/>
      <c r="E16" s="21"/>
      <c r="F16" s="21"/>
      <c r="H16" s="53" t="s">
        <v>191</v>
      </c>
      <c r="I16" s="40"/>
      <c r="J16" s="40"/>
      <c r="K16" s="40"/>
      <c r="L16" s="40"/>
      <c r="M16" s="40"/>
      <c r="N16" s="40"/>
      <c r="O16" s="40"/>
      <c r="P16" s="54"/>
    </row>
    <row r="17" spans="1:16">
      <c r="A17" s="10">
        <v>14</v>
      </c>
      <c r="B17" s="62"/>
      <c r="C17" s="20"/>
      <c r="D17" s="20"/>
      <c r="E17" s="21"/>
      <c r="F17" s="21"/>
      <c r="H17" s="59"/>
      <c r="I17" s="40"/>
      <c r="J17" s="40"/>
      <c r="K17" s="40"/>
      <c r="L17" s="40"/>
      <c r="M17" s="40"/>
      <c r="N17" s="40"/>
      <c r="O17" s="40"/>
      <c r="P17" s="54"/>
    </row>
    <row r="18" spans="1:16">
      <c r="A18" s="10">
        <v>15</v>
      </c>
      <c r="B18" s="62"/>
      <c r="C18" s="20"/>
      <c r="D18" s="20"/>
      <c r="E18" s="21"/>
      <c r="F18" s="21"/>
      <c r="H18" s="53"/>
      <c r="I18" s="40"/>
      <c r="J18" s="40"/>
      <c r="K18" s="40"/>
      <c r="L18" s="40"/>
      <c r="M18" s="40"/>
      <c r="N18" s="40"/>
      <c r="O18" s="40"/>
      <c r="P18" s="54"/>
    </row>
    <row r="19" spans="1:16">
      <c r="A19" s="10">
        <v>16</v>
      </c>
      <c r="B19" s="62"/>
      <c r="C19" s="20"/>
      <c r="D19" s="20"/>
      <c r="E19" s="21"/>
      <c r="F19" s="21"/>
      <c r="H19" s="53"/>
      <c r="I19" s="40"/>
      <c r="J19" s="40"/>
      <c r="K19" s="40"/>
      <c r="L19" s="40"/>
      <c r="M19" s="40"/>
      <c r="N19" s="40"/>
      <c r="O19" s="40"/>
      <c r="P19" s="54"/>
    </row>
    <row r="20" spans="1:16">
      <c r="A20" s="10">
        <v>17</v>
      </c>
      <c r="B20" s="62"/>
      <c r="C20" s="20"/>
      <c r="D20" s="20"/>
      <c r="E20" s="21"/>
      <c r="F20" s="21"/>
      <c r="H20" s="53"/>
      <c r="I20" s="40"/>
      <c r="J20" s="40"/>
      <c r="K20" s="40"/>
      <c r="L20" s="40"/>
      <c r="M20" s="40"/>
      <c r="N20" s="40"/>
      <c r="O20" s="40"/>
      <c r="P20" s="54"/>
    </row>
    <row r="21" spans="1:16">
      <c r="A21" s="10">
        <v>18</v>
      </c>
      <c r="B21" s="62"/>
      <c r="C21" s="20"/>
      <c r="D21" s="20"/>
      <c r="E21" s="21"/>
      <c r="F21" s="21"/>
      <c r="H21" s="53"/>
      <c r="I21" s="40"/>
      <c r="J21" s="40"/>
      <c r="K21" s="40"/>
      <c r="L21" s="40"/>
      <c r="M21" s="40"/>
      <c r="N21" s="40"/>
      <c r="O21" s="40"/>
      <c r="P21" s="54"/>
    </row>
    <row r="22" spans="1:16">
      <c r="A22" s="10">
        <v>19</v>
      </c>
      <c r="B22" s="62"/>
      <c r="C22" s="20"/>
      <c r="D22" s="20"/>
      <c r="E22" s="21"/>
      <c r="F22" s="21"/>
      <c r="H22" s="53"/>
      <c r="I22" s="40"/>
      <c r="J22" s="40"/>
      <c r="K22" s="40"/>
      <c r="L22" s="40"/>
      <c r="M22" s="40"/>
      <c r="N22" s="40"/>
      <c r="O22" s="40"/>
      <c r="P22" s="54"/>
    </row>
    <row r="23" spans="1:16">
      <c r="A23" s="10">
        <v>20</v>
      </c>
      <c r="B23" s="62"/>
      <c r="C23" s="20"/>
      <c r="D23" s="20"/>
      <c r="E23" s="21"/>
      <c r="F23" s="21"/>
      <c r="H23" s="53"/>
      <c r="I23" s="40"/>
      <c r="J23" s="40"/>
      <c r="K23" s="40"/>
      <c r="L23" s="40"/>
      <c r="M23" s="40"/>
      <c r="N23" s="40"/>
      <c r="O23" s="40"/>
      <c r="P23" s="54"/>
    </row>
    <row r="24" spans="1:16">
      <c r="A24" s="10">
        <v>21</v>
      </c>
      <c r="B24" s="62"/>
      <c r="C24" s="20"/>
      <c r="D24" s="20"/>
      <c r="E24" s="21"/>
      <c r="F24" s="21"/>
      <c r="H24" s="53" t="s">
        <v>180</v>
      </c>
      <c r="I24" s="40"/>
      <c r="J24" s="40"/>
      <c r="K24" s="40"/>
      <c r="L24" s="40"/>
      <c r="M24" s="40"/>
      <c r="N24" s="40"/>
      <c r="O24" s="40"/>
      <c r="P24" s="54"/>
    </row>
    <row r="25" spans="1:16">
      <c r="A25" s="10">
        <v>22</v>
      </c>
      <c r="B25" s="62"/>
      <c r="C25" s="20"/>
      <c r="D25" s="20"/>
      <c r="E25" s="21"/>
      <c r="F25" s="21"/>
      <c r="H25" s="53"/>
      <c r="I25" s="40"/>
      <c r="J25" s="40"/>
      <c r="K25" s="40"/>
      <c r="L25" s="40"/>
      <c r="M25" s="40"/>
      <c r="N25" s="40"/>
      <c r="O25" s="40"/>
      <c r="P25" s="54"/>
    </row>
    <row r="26" spans="1:16">
      <c r="A26" s="10">
        <v>23</v>
      </c>
      <c r="B26" s="62"/>
      <c r="C26" s="20"/>
      <c r="D26" s="20"/>
      <c r="E26" s="21"/>
      <c r="F26" s="21"/>
      <c r="H26" s="53"/>
      <c r="I26" s="40"/>
      <c r="J26" s="40"/>
      <c r="K26" s="40"/>
      <c r="L26" s="40"/>
      <c r="M26" s="40"/>
      <c r="N26" s="40"/>
      <c r="O26" s="40"/>
      <c r="P26" s="54"/>
    </row>
    <row r="27" spans="1:16">
      <c r="A27" s="10">
        <v>24</v>
      </c>
      <c r="B27" s="62"/>
      <c r="C27" s="20"/>
      <c r="D27" s="20"/>
      <c r="E27" s="21"/>
      <c r="F27" s="21"/>
      <c r="H27" s="53"/>
      <c r="I27" s="40"/>
      <c r="J27" s="40"/>
      <c r="K27" s="40"/>
      <c r="L27" s="40"/>
      <c r="M27" s="40"/>
      <c r="N27" s="40"/>
      <c r="O27" s="40"/>
      <c r="P27" s="54"/>
    </row>
    <row r="28" spans="1:16">
      <c r="A28" s="10">
        <v>25</v>
      </c>
      <c r="B28" s="62"/>
      <c r="C28" s="20"/>
      <c r="D28" s="20"/>
      <c r="E28" s="21"/>
      <c r="F28" s="21"/>
      <c r="H28" s="53"/>
      <c r="I28" s="40"/>
      <c r="J28" s="40"/>
      <c r="K28" s="40"/>
      <c r="L28" s="40"/>
      <c r="M28" s="40"/>
      <c r="N28" s="40"/>
      <c r="O28" s="40"/>
      <c r="P28" s="54"/>
    </row>
    <row r="29" spans="1:16">
      <c r="A29" s="10">
        <v>26</v>
      </c>
      <c r="B29" s="62"/>
      <c r="C29" s="20"/>
      <c r="D29" s="20"/>
      <c r="E29" s="21"/>
      <c r="F29" s="21"/>
      <c r="H29" s="53"/>
      <c r="I29" s="40"/>
      <c r="J29" s="40"/>
      <c r="K29" s="40"/>
      <c r="L29" s="40"/>
      <c r="M29" s="40"/>
      <c r="N29" s="40"/>
      <c r="O29" s="40"/>
      <c r="P29" s="54"/>
    </row>
    <row r="30" spans="1:16">
      <c r="A30" s="10">
        <v>27</v>
      </c>
      <c r="B30" s="62"/>
      <c r="C30" s="20"/>
      <c r="D30" s="20"/>
      <c r="E30" s="21"/>
      <c r="F30" s="21"/>
      <c r="H30" s="53"/>
      <c r="I30" s="40"/>
      <c r="J30" s="40"/>
      <c r="K30" s="40"/>
      <c r="L30" s="40"/>
      <c r="M30" s="40"/>
      <c r="N30" s="40"/>
      <c r="O30" s="40"/>
      <c r="P30" s="54"/>
    </row>
    <row r="31" spans="1:16">
      <c r="A31" s="10">
        <v>28</v>
      </c>
      <c r="B31" s="62"/>
      <c r="C31" s="20"/>
      <c r="D31" s="20"/>
      <c r="E31" s="21"/>
      <c r="F31" s="21"/>
      <c r="H31" s="53"/>
      <c r="I31" s="40"/>
      <c r="J31" s="40"/>
      <c r="K31" s="40"/>
      <c r="L31" s="40"/>
      <c r="M31" s="40"/>
      <c r="N31" s="40"/>
      <c r="O31" s="40"/>
      <c r="P31" s="54"/>
    </row>
    <row r="32" spans="1:16">
      <c r="A32" s="10">
        <v>29</v>
      </c>
      <c r="B32" s="62"/>
      <c r="C32" s="20"/>
      <c r="D32" s="20"/>
      <c r="E32" s="21"/>
      <c r="F32" s="21"/>
      <c r="H32" s="53"/>
      <c r="I32" s="40"/>
      <c r="J32" s="40"/>
      <c r="K32" s="40"/>
      <c r="L32" s="40"/>
      <c r="M32" s="40"/>
      <c r="N32" s="40"/>
      <c r="O32" s="40"/>
      <c r="P32" s="54"/>
    </row>
    <row r="33" spans="1:16">
      <c r="A33" s="10">
        <v>30</v>
      </c>
      <c r="B33" s="62"/>
      <c r="C33" s="20"/>
      <c r="D33" s="20"/>
      <c r="E33" s="21"/>
      <c r="F33" s="21"/>
      <c r="H33" s="53"/>
      <c r="I33" s="40"/>
      <c r="J33" s="40"/>
      <c r="K33" s="40"/>
      <c r="L33" s="40"/>
      <c r="M33" s="40"/>
      <c r="N33" s="40"/>
      <c r="O33" s="40"/>
      <c r="P33" s="54"/>
    </row>
    <row r="34" spans="1:16">
      <c r="A34" s="10">
        <v>31</v>
      </c>
      <c r="B34" s="62"/>
      <c r="C34" s="20"/>
      <c r="D34" s="20"/>
      <c r="E34" s="21"/>
      <c r="F34" s="21"/>
      <c r="H34" s="53"/>
      <c r="I34" s="40"/>
      <c r="J34" s="40"/>
      <c r="K34" s="40"/>
      <c r="L34" s="40"/>
      <c r="M34" s="40"/>
      <c r="N34" s="40"/>
      <c r="O34" s="40"/>
      <c r="P34" s="54"/>
    </row>
    <row r="35" spans="1:16">
      <c r="A35" s="10">
        <v>32</v>
      </c>
      <c r="B35" s="62"/>
      <c r="C35" s="20"/>
      <c r="D35" s="20"/>
      <c r="E35" s="21"/>
      <c r="F35" s="21"/>
      <c r="H35" s="53"/>
      <c r="I35" s="40"/>
      <c r="J35" s="40"/>
      <c r="K35" s="40"/>
      <c r="L35" s="40"/>
      <c r="M35" s="40"/>
      <c r="N35" s="40"/>
      <c r="O35" s="40"/>
      <c r="P35" s="54"/>
    </row>
    <row r="36" spans="1:16">
      <c r="A36" s="10">
        <v>33</v>
      </c>
      <c r="B36" s="62"/>
      <c r="C36" s="20"/>
      <c r="D36" s="20"/>
      <c r="E36" s="21"/>
      <c r="F36" s="21"/>
      <c r="H36" s="53"/>
      <c r="I36" s="40"/>
      <c r="J36" s="40"/>
      <c r="K36" s="40"/>
      <c r="L36" s="40"/>
      <c r="M36" s="40"/>
      <c r="N36" s="40"/>
      <c r="O36" s="40"/>
      <c r="P36" s="54"/>
    </row>
    <row r="37" spans="1:16">
      <c r="A37" s="10">
        <v>34</v>
      </c>
      <c r="B37" s="62"/>
      <c r="C37" s="20"/>
      <c r="D37" s="20"/>
      <c r="E37" s="21"/>
      <c r="F37" s="21"/>
      <c r="H37" s="53"/>
      <c r="I37" s="40"/>
      <c r="J37" s="40"/>
      <c r="K37" s="40"/>
      <c r="L37" s="40"/>
      <c r="M37" s="40"/>
      <c r="N37" s="40"/>
      <c r="O37" s="40"/>
      <c r="P37" s="54"/>
    </row>
    <row r="38" spans="1:16">
      <c r="A38" s="10">
        <v>35</v>
      </c>
      <c r="B38" s="62"/>
      <c r="C38" s="20"/>
      <c r="D38" s="20"/>
      <c r="E38" s="21"/>
      <c r="F38" s="21"/>
      <c r="H38" s="53"/>
      <c r="I38" s="40"/>
      <c r="J38" s="40"/>
      <c r="K38" s="40"/>
      <c r="L38" s="40"/>
      <c r="M38" s="40"/>
      <c r="N38" s="40"/>
      <c r="O38" s="40"/>
      <c r="P38" s="54"/>
    </row>
    <row r="39" spans="1:16">
      <c r="A39" s="10">
        <v>36</v>
      </c>
      <c r="B39" s="62"/>
      <c r="C39" s="20"/>
      <c r="D39" s="20"/>
      <c r="E39" s="21"/>
      <c r="F39" s="21"/>
      <c r="H39" s="53"/>
      <c r="I39" s="40"/>
      <c r="J39" s="40"/>
      <c r="K39" s="40"/>
      <c r="L39" s="40"/>
      <c r="M39" s="40"/>
      <c r="N39" s="40"/>
      <c r="O39" s="40"/>
      <c r="P39" s="54"/>
    </row>
    <row r="40" spans="1:16">
      <c r="A40" s="10">
        <v>37</v>
      </c>
      <c r="B40" s="62"/>
      <c r="C40" s="20"/>
      <c r="D40" s="20"/>
      <c r="E40" s="21"/>
      <c r="F40" s="21"/>
      <c r="H40" s="53"/>
      <c r="I40" s="40"/>
      <c r="J40" s="40"/>
      <c r="K40" s="40"/>
      <c r="L40" s="40"/>
      <c r="M40" s="40"/>
      <c r="N40" s="40"/>
      <c r="O40" s="40"/>
      <c r="P40" s="54"/>
    </row>
    <row r="41" spans="1:16">
      <c r="A41" s="10">
        <v>38</v>
      </c>
      <c r="B41" s="62"/>
      <c r="C41" s="20"/>
      <c r="D41" s="20"/>
      <c r="E41" s="21"/>
      <c r="F41" s="21"/>
      <c r="H41" s="53" t="s">
        <v>192</v>
      </c>
      <c r="I41" s="40"/>
      <c r="J41" s="40"/>
      <c r="K41" s="40"/>
      <c r="L41" s="40"/>
      <c r="M41" s="40"/>
      <c r="N41" s="40"/>
      <c r="O41" s="40"/>
      <c r="P41" s="54"/>
    </row>
    <row r="42" spans="1:16">
      <c r="A42" s="10">
        <v>39</v>
      </c>
      <c r="B42" s="62"/>
      <c r="C42" s="20"/>
      <c r="D42" s="20"/>
      <c r="E42" s="21"/>
      <c r="F42" s="21"/>
      <c r="H42" s="53"/>
      <c r="I42" s="40"/>
      <c r="J42" s="40"/>
      <c r="K42" s="40"/>
      <c r="L42" s="40"/>
      <c r="M42" s="40"/>
      <c r="N42" s="40"/>
      <c r="O42" s="40"/>
      <c r="P42" s="54"/>
    </row>
    <row r="43" spans="1:16">
      <c r="A43" s="10">
        <v>40</v>
      </c>
      <c r="B43" s="62"/>
      <c r="C43" s="20"/>
      <c r="D43" s="20"/>
      <c r="E43" s="21"/>
      <c r="F43" s="21"/>
      <c r="H43" s="53"/>
      <c r="I43" s="40"/>
      <c r="J43" s="40"/>
      <c r="K43" s="40"/>
      <c r="L43" s="40"/>
      <c r="M43" s="40"/>
      <c r="N43" s="40"/>
      <c r="O43" s="40"/>
      <c r="P43" s="54"/>
    </row>
    <row r="44" spans="1:16">
      <c r="A44" s="10">
        <v>41</v>
      </c>
      <c r="B44" s="62"/>
      <c r="C44" s="20"/>
      <c r="D44" s="20"/>
      <c r="E44" s="21"/>
      <c r="F44" s="21"/>
      <c r="H44" s="53"/>
      <c r="I44" s="40"/>
      <c r="J44" s="40"/>
      <c r="K44" s="40"/>
      <c r="L44" s="40"/>
      <c r="M44" s="40"/>
      <c r="N44" s="40"/>
      <c r="O44" s="40"/>
      <c r="P44" s="54"/>
    </row>
    <row r="45" spans="1:16">
      <c r="A45" s="10">
        <v>42</v>
      </c>
      <c r="B45" s="62"/>
      <c r="C45" s="20"/>
      <c r="D45" s="20"/>
      <c r="E45" s="21"/>
      <c r="F45" s="21"/>
      <c r="H45" s="53"/>
      <c r="I45" s="40"/>
      <c r="J45" s="40"/>
      <c r="K45" s="40"/>
      <c r="L45" s="40"/>
      <c r="M45" s="40"/>
      <c r="N45" s="40"/>
      <c r="O45" s="40"/>
      <c r="P45" s="54"/>
    </row>
    <row r="46" spans="1:16">
      <c r="A46" s="10">
        <v>43</v>
      </c>
      <c r="B46" s="62"/>
      <c r="C46" s="20"/>
      <c r="D46" s="20"/>
      <c r="E46" s="21"/>
      <c r="F46" s="21"/>
      <c r="H46" s="53"/>
      <c r="I46" s="40"/>
      <c r="J46" s="40"/>
      <c r="K46" s="40"/>
      <c r="L46" s="40"/>
      <c r="M46" s="40"/>
      <c r="N46" s="40"/>
      <c r="O46" s="40"/>
      <c r="P46" s="54"/>
    </row>
    <row r="47" spans="1:16">
      <c r="A47" s="10">
        <v>44</v>
      </c>
      <c r="B47" s="62"/>
      <c r="C47" s="20"/>
      <c r="D47" s="20"/>
      <c r="E47" s="21"/>
      <c r="F47" s="21"/>
      <c r="H47" s="53" t="s">
        <v>182</v>
      </c>
      <c r="I47" s="40"/>
      <c r="J47" s="40"/>
      <c r="K47" s="40"/>
      <c r="L47" s="40"/>
      <c r="M47" s="40"/>
      <c r="N47" s="40"/>
      <c r="O47" s="40"/>
      <c r="P47" s="54"/>
    </row>
    <row r="48" spans="1:16">
      <c r="A48" s="10">
        <v>45</v>
      </c>
      <c r="B48" s="62"/>
      <c r="C48" s="20"/>
      <c r="D48" s="20"/>
      <c r="E48" s="21"/>
      <c r="F48" s="21"/>
      <c r="H48" s="53"/>
      <c r="I48" s="40"/>
      <c r="J48" s="40"/>
      <c r="K48" s="40"/>
      <c r="L48" s="40"/>
      <c r="M48" s="40"/>
      <c r="N48" s="40"/>
      <c r="O48" s="40"/>
      <c r="P48" s="54"/>
    </row>
    <row r="49" spans="1:16">
      <c r="A49" s="10">
        <v>46</v>
      </c>
      <c r="B49" s="62"/>
      <c r="C49" s="20"/>
      <c r="D49" s="20"/>
      <c r="E49" s="21"/>
      <c r="F49" s="21"/>
      <c r="H49" s="53"/>
      <c r="I49" s="40"/>
      <c r="J49" s="40"/>
      <c r="K49" s="40"/>
      <c r="L49" s="40"/>
      <c r="M49" s="40"/>
      <c r="N49" s="40"/>
      <c r="O49" s="40"/>
      <c r="P49" s="54"/>
    </row>
    <row r="50" spans="1:16">
      <c r="A50" s="10">
        <v>47</v>
      </c>
      <c r="B50" s="62"/>
      <c r="C50" s="20"/>
      <c r="D50" s="20"/>
      <c r="E50" s="21"/>
      <c r="F50" s="21"/>
      <c r="H50" s="53"/>
      <c r="I50" s="40"/>
      <c r="J50" s="40"/>
      <c r="K50" s="40"/>
      <c r="L50" s="40"/>
      <c r="M50" s="40"/>
      <c r="N50" s="40"/>
      <c r="O50" s="40"/>
      <c r="P50" s="54"/>
    </row>
    <row r="51" spans="1:16">
      <c r="A51" s="10">
        <v>48</v>
      </c>
      <c r="B51" s="62"/>
      <c r="C51" s="20"/>
      <c r="D51" s="20"/>
      <c r="E51" s="21"/>
      <c r="F51" s="21"/>
      <c r="H51" s="53"/>
      <c r="I51" s="40"/>
      <c r="J51" s="40"/>
      <c r="K51" s="40"/>
      <c r="L51" s="40"/>
      <c r="M51" s="40"/>
      <c r="N51" s="40"/>
      <c r="O51" s="40"/>
      <c r="P51" s="54"/>
    </row>
    <row r="52" spans="1:16">
      <c r="A52" s="10">
        <v>49</v>
      </c>
      <c r="B52" s="62"/>
      <c r="C52" s="20"/>
      <c r="D52" s="20"/>
      <c r="E52" s="21"/>
      <c r="F52" s="21"/>
      <c r="H52" s="53"/>
      <c r="I52" s="40"/>
      <c r="J52" s="40"/>
      <c r="K52" s="40"/>
      <c r="L52" s="40"/>
      <c r="M52" s="40"/>
      <c r="N52" s="40"/>
      <c r="O52" s="40"/>
      <c r="P52" s="54"/>
    </row>
    <row r="53" spans="1:16">
      <c r="A53" s="10">
        <v>50</v>
      </c>
      <c r="B53" s="62"/>
      <c r="C53" s="20"/>
      <c r="D53" s="20"/>
      <c r="E53" s="21"/>
      <c r="F53" s="21"/>
      <c r="H53" s="53"/>
      <c r="I53" s="40"/>
      <c r="J53" s="40"/>
      <c r="K53" s="40"/>
      <c r="L53" s="40"/>
      <c r="M53" s="40"/>
      <c r="N53" s="40"/>
      <c r="O53" s="40"/>
      <c r="P53" s="54"/>
    </row>
    <row r="54" spans="1:16">
      <c r="A54" s="10">
        <v>51</v>
      </c>
      <c r="B54" s="62"/>
      <c r="C54" s="20"/>
      <c r="D54" s="20"/>
      <c r="E54" s="21"/>
      <c r="F54" s="21"/>
      <c r="H54" s="53"/>
      <c r="I54" s="40"/>
      <c r="J54" s="40"/>
      <c r="K54" s="40"/>
      <c r="L54" s="40"/>
      <c r="M54" s="40"/>
      <c r="N54" s="40"/>
      <c r="O54" s="40"/>
      <c r="P54" s="54"/>
    </row>
    <row r="55" spans="1:16">
      <c r="A55" s="10">
        <v>52</v>
      </c>
      <c r="B55" s="62"/>
      <c r="C55" s="20"/>
      <c r="D55" s="20"/>
      <c r="E55" s="21"/>
      <c r="F55" s="21"/>
      <c r="H55" s="53"/>
      <c r="I55" s="40"/>
      <c r="J55" s="40"/>
      <c r="K55" s="40"/>
      <c r="L55" s="40"/>
      <c r="M55" s="40"/>
      <c r="N55" s="40"/>
      <c r="O55" s="40"/>
      <c r="P55" s="54"/>
    </row>
    <row r="56" spans="1:16">
      <c r="A56" s="10">
        <v>53</v>
      </c>
      <c r="B56" s="62"/>
      <c r="C56" s="20"/>
      <c r="D56" s="20"/>
      <c r="E56" s="21"/>
      <c r="F56" s="21"/>
      <c r="H56" s="53"/>
      <c r="I56" s="40"/>
      <c r="J56" s="40"/>
      <c r="K56" s="40"/>
      <c r="L56" s="40"/>
      <c r="M56" s="40"/>
      <c r="N56" s="40"/>
      <c r="O56" s="40"/>
      <c r="P56" s="54"/>
    </row>
    <row r="57" spans="1:16">
      <c r="A57" s="10">
        <v>54</v>
      </c>
      <c r="B57" s="62"/>
      <c r="C57" s="20"/>
      <c r="D57" s="20"/>
      <c r="E57" s="21"/>
      <c r="F57" s="21"/>
      <c r="H57" s="53"/>
      <c r="I57" s="40"/>
      <c r="J57" s="40"/>
      <c r="K57" s="40"/>
      <c r="L57" s="40"/>
      <c r="M57" s="40"/>
      <c r="N57" s="40"/>
      <c r="O57" s="40"/>
      <c r="P57" s="54"/>
    </row>
    <row r="58" spans="1:16">
      <c r="A58" s="10">
        <v>55</v>
      </c>
      <c r="B58" s="62"/>
      <c r="C58" s="20"/>
      <c r="D58" s="20"/>
      <c r="E58" s="21"/>
      <c r="F58" s="21"/>
      <c r="H58" s="53"/>
      <c r="I58" s="40"/>
      <c r="J58" s="40"/>
      <c r="K58" s="40"/>
      <c r="L58" s="40"/>
      <c r="M58" s="40"/>
      <c r="N58" s="40"/>
      <c r="O58" s="40"/>
      <c r="P58" s="54"/>
    </row>
    <row r="59" spans="1:16">
      <c r="A59" s="10">
        <v>56</v>
      </c>
      <c r="B59" s="62"/>
      <c r="C59" s="20"/>
      <c r="D59" s="20"/>
      <c r="E59" s="21"/>
      <c r="F59" s="21"/>
      <c r="H59" s="53"/>
      <c r="I59" s="40"/>
      <c r="J59" s="40"/>
      <c r="K59" s="40"/>
      <c r="L59" s="40"/>
      <c r="M59" s="40"/>
      <c r="N59" s="40"/>
      <c r="O59" s="40"/>
      <c r="P59" s="54"/>
    </row>
    <row r="60" spans="1:16">
      <c r="A60" s="10">
        <v>57</v>
      </c>
      <c r="B60" s="62"/>
      <c r="C60" s="20"/>
      <c r="D60" s="20"/>
      <c r="E60" s="21"/>
      <c r="F60" s="21"/>
      <c r="H60" s="55"/>
      <c r="I60" s="56"/>
      <c r="J60" s="56"/>
      <c r="K60" s="56"/>
      <c r="L60" s="56"/>
      <c r="M60" s="56"/>
      <c r="N60" s="56"/>
      <c r="O60" s="56"/>
      <c r="P60" s="57"/>
    </row>
    <row r="61" spans="1:16">
      <c r="A61" s="10">
        <v>58</v>
      </c>
      <c r="B61" s="62"/>
      <c r="C61" s="20"/>
      <c r="D61" s="20"/>
      <c r="E61" s="21"/>
      <c r="F61" s="21"/>
    </row>
    <row r="62" spans="1:16">
      <c r="A62" s="10">
        <v>59</v>
      </c>
      <c r="B62" s="62"/>
      <c r="C62" s="20"/>
      <c r="D62" s="20"/>
      <c r="E62" s="21"/>
      <c r="F62" s="21"/>
    </row>
    <row r="63" spans="1:16">
      <c r="A63" s="10">
        <v>60</v>
      </c>
      <c r="B63" s="62"/>
      <c r="C63" s="20"/>
      <c r="D63" s="20"/>
      <c r="E63" s="21"/>
      <c r="F63" s="21"/>
    </row>
    <row r="64" spans="1:16">
      <c r="A64" s="10">
        <v>61</v>
      </c>
      <c r="B64" s="62"/>
      <c r="C64" s="20"/>
      <c r="D64" s="20"/>
      <c r="E64" s="21"/>
      <c r="F64" s="21"/>
    </row>
    <row r="65" spans="1:6">
      <c r="A65" s="10">
        <v>62</v>
      </c>
      <c r="B65" s="62"/>
      <c r="C65" s="20"/>
      <c r="D65" s="20"/>
      <c r="E65" s="21"/>
      <c r="F65" s="21"/>
    </row>
    <row r="66" spans="1:6">
      <c r="A66" s="10">
        <v>63</v>
      </c>
      <c r="B66" s="62"/>
      <c r="C66" s="20"/>
      <c r="D66" s="20"/>
      <c r="E66" s="21"/>
      <c r="F66" s="21"/>
    </row>
    <row r="67" spans="1:6">
      <c r="A67" s="10">
        <v>64</v>
      </c>
      <c r="B67" s="62"/>
      <c r="C67" s="20"/>
      <c r="D67" s="20"/>
      <c r="E67" s="21"/>
      <c r="F67" s="21"/>
    </row>
    <row r="68" spans="1:6">
      <c r="A68" s="10">
        <v>65</v>
      </c>
      <c r="B68" s="62"/>
      <c r="C68" s="20"/>
      <c r="D68" s="20"/>
      <c r="E68" s="21"/>
      <c r="F68" s="21"/>
    </row>
    <row r="69" spans="1:6">
      <c r="A69" s="10">
        <v>66</v>
      </c>
      <c r="B69" s="62"/>
      <c r="C69" s="20"/>
      <c r="D69" s="20"/>
      <c r="E69" s="21"/>
      <c r="F69" s="21"/>
    </row>
    <row r="70" spans="1:6">
      <c r="A70" s="10">
        <v>67</v>
      </c>
      <c r="B70" s="62"/>
      <c r="C70" s="20"/>
      <c r="D70" s="20"/>
      <c r="E70" s="21"/>
      <c r="F70" s="21"/>
    </row>
    <row r="71" spans="1:6">
      <c r="A71" s="10">
        <v>68</v>
      </c>
      <c r="B71" s="62"/>
      <c r="C71" s="20"/>
      <c r="D71" s="20"/>
      <c r="E71" s="21"/>
      <c r="F71" s="21"/>
    </row>
    <row r="72" spans="1:6">
      <c r="A72" s="10">
        <v>69</v>
      </c>
      <c r="B72" s="62"/>
      <c r="C72" s="20"/>
      <c r="D72" s="20"/>
      <c r="E72" s="21"/>
      <c r="F72" s="21"/>
    </row>
    <row r="73" spans="1:6">
      <c r="A73" s="10">
        <v>70</v>
      </c>
      <c r="B73" s="62"/>
      <c r="C73" s="20"/>
      <c r="D73" s="20"/>
      <c r="E73" s="21"/>
      <c r="F73" s="21"/>
    </row>
    <row r="74" spans="1:6">
      <c r="A74" s="10">
        <v>71</v>
      </c>
      <c r="B74" s="62"/>
      <c r="C74" s="20"/>
      <c r="D74" s="20"/>
      <c r="E74" s="21"/>
      <c r="F74" s="21"/>
    </row>
    <row r="75" spans="1:6">
      <c r="A75" s="10">
        <v>72</v>
      </c>
      <c r="B75" s="62"/>
      <c r="C75" s="20"/>
      <c r="D75" s="20"/>
      <c r="E75" s="21"/>
      <c r="F75" s="21"/>
    </row>
    <row r="76" spans="1:6">
      <c r="A76" s="10">
        <v>73</v>
      </c>
      <c r="B76" s="62"/>
      <c r="C76" s="20"/>
      <c r="D76" s="20"/>
      <c r="E76" s="21"/>
      <c r="F76" s="21"/>
    </row>
    <row r="77" spans="1:6">
      <c r="A77" s="10">
        <v>75</v>
      </c>
      <c r="B77" s="62"/>
      <c r="C77" s="20"/>
      <c r="D77" s="20"/>
      <c r="E77" s="21"/>
      <c r="F77" s="21"/>
    </row>
    <row r="78" spans="1:6">
      <c r="A78" s="10">
        <v>76</v>
      </c>
      <c r="B78" s="62"/>
      <c r="C78" s="20"/>
      <c r="D78" s="20"/>
      <c r="E78" s="21"/>
      <c r="F78" s="21"/>
    </row>
    <row r="79" spans="1:6">
      <c r="A79" s="10">
        <v>77</v>
      </c>
      <c r="B79" s="62"/>
      <c r="C79" s="20"/>
      <c r="D79" s="20"/>
      <c r="E79" s="21"/>
      <c r="F79" s="21"/>
    </row>
    <row r="80" spans="1:6">
      <c r="A80" s="10">
        <v>78</v>
      </c>
      <c r="B80" s="62"/>
      <c r="C80" s="20"/>
      <c r="D80" s="20"/>
      <c r="E80" s="21"/>
      <c r="F80" s="21"/>
    </row>
    <row r="81" spans="1:6">
      <c r="A81" s="10">
        <v>79</v>
      </c>
      <c r="B81" s="62"/>
      <c r="C81" s="20"/>
      <c r="D81" s="20"/>
      <c r="E81" s="21"/>
      <c r="F81" s="21"/>
    </row>
    <row r="82" spans="1:6">
      <c r="A82" s="10">
        <v>80</v>
      </c>
      <c r="B82" s="62"/>
      <c r="C82" s="20"/>
      <c r="D82" s="20"/>
      <c r="E82" s="21"/>
      <c r="F82" s="21"/>
    </row>
    <row r="83" spans="1:6">
      <c r="A83" s="10">
        <v>81</v>
      </c>
      <c r="B83" s="62"/>
      <c r="C83" s="20"/>
      <c r="D83" s="20"/>
      <c r="E83" s="21"/>
      <c r="F83" s="21"/>
    </row>
    <row r="84" spans="1:6">
      <c r="A84" s="10">
        <v>82</v>
      </c>
      <c r="B84" s="62"/>
      <c r="C84" s="20"/>
      <c r="D84" s="20"/>
      <c r="E84" s="21"/>
      <c r="F84" s="21"/>
    </row>
    <row r="85" spans="1:6">
      <c r="A85" s="10">
        <v>83</v>
      </c>
      <c r="B85" s="62"/>
      <c r="C85" s="20"/>
      <c r="D85" s="20"/>
      <c r="E85" s="21"/>
      <c r="F85" s="21"/>
    </row>
    <row r="86" spans="1:6">
      <c r="A86" s="10">
        <v>84</v>
      </c>
      <c r="B86" s="62"/>
      <c r="C86" s="20"/>
      <c r="D86" s="20"/>
      <c r="E86" s="21"/>
      <c r="F86" s="21"/>
    </row>
    <row r="87" spans="1:6">
      <c r="A87" s="10">
        <v>85</v>
      </c>
      <c r="B87" s="62"/>
      <c r="C87" s="20"/>
      <c r="D87" s="20"/>
      <c r="E87" s="21"/>
      <c r="F87" s="21"/>
    </row>
    <row r="88" spans="1:6">
      <c r="A88" s="10">
        <v>86</v>
      </c>
      <c r="B88" s="62"/>
      <c r="C88" s="20"/>
      <c r="D88" s="20"/>
      <c r="E88" s="21"/>
      <c r="F88" s="21"/>
    </row>
    <row r="89" spans="1:6">
      <c r="A89" s="10">
        <v>87</v>
      </c>
      <c r="B89" s="62"/>
      <c r="C89" s="20"/>
      <c r="D89" s="20"/>
      <c r="E89" s="21"/>
      <c r="F89" s="21"/>
    </row>
    <row r="90" spans="1:6">
      <c r="A90" s="10">
        <v>88</v>
      </c>
      <c r="B90" s="62"/>
      <c r="C90" s="20"/>
      <c r="D90" s="20"/>
      <c r="E90" s="21"/>
      <c r="F90" s="21"/>
    </row>
    <row r="91" spans="1:6">
      <c r="A91" s="10">
        <v>89</v>
      </c>
      <c r="B91" s="62"/>
      <c r="C91" s="20"/>
      <c r="D91" s="20"/>
      <c r="E91" s="21"/>
      <c r="F91" s="21"/>
    </row>
    <row r="92" spans="1:6">
      <c r="A92" s="10">
        <v>90</v>
      </c>
      <c r="B92" s="62"/>
      <c r="C92" s="20"/>
      <c r="D92" s="20"/>
      <c r="E92" s="21"/>
      <c r="F92" s="21"/>
    </row>
    <row r="93" spans="1:6">
      <c r="A93" s="10">
        <v>91</v>
      </c>
      <c r="B93" s="62"/>
      <c r="C93" s="20"/>
      <c r="D93" s="20"/>
      <c r="E93" s="21"/>
      <c r="F93" s="21"/>
    </row>
    <row r="94" spans="1:6">
      <c r="A94" s="10">
        <v>92</v>
      </c>
      <c r="B94" s="62"/>
      <c r="C94" s="20"/>
      <c r="D94" s="20"/>
      <c r="E94" s="21"/>
      <c r="F94" s="21"/>
    </row>
    <row r="95" spans="1:6">
      <c r="A95" s="10">
        <v>93</v>
      </c>
      <c r="B95" s="64"/>
      <c r="C95" s="31"/>
      <c r="D95" s="31"/>
      <c r="E95" s="32"/>
      <c r="F95" s="32"/>
    </row>
    <row r="96" spans="1:6">
      <c r="A96" s="10">
        <v>94</v>
      </c>
      <c r="B96" s="64"/>
      <c r="C96" s="31"/>
      <c r="D96" s="31"/>
      <c r="E96" s="32"/>
      <c r="F96" s="32"/>
    </row>
    <row r="97" spans="1:6">
      <c r="A97" s="10">
        <v>95</v>
      </c>
      <c r="B97" s="64"/>
      <c r="C97" s="31"/>
      <c r="D97" s="31"/>
      <c r="E97" s="32"/>
      <c r="F97" s="32"/>
    </row>
    <row r="98" spans="1:6">
      <c r="A98" s="10">
        <v>96</v>
      </c>
      <c r="B98" s="64"/>
      <c r="C98" s="31"/>
      <c r="D98" s="31"/>
      <c r="E98" s="32"/>
      <c r="F98" s="32"/>
    </row>
    <row r="99" spans="1:6">
      <c r="A99" s="10">
        <v>97</v>
      </c>
      <c r="B99" s="64"/>
      <c r="C99" s="31"/>
      <c r="D99" s="31"/>
      <c r="E99" s="32"/>
      <c r="F99" s="32"/>
    </row>
    <row r="100" spans="1:6">
      <c r="A100" s="10">
        <v>98</v>
      </c>
      <c r="B100" s="64"/>
      <c r="C100" s="31"/>
      <c r="D100" s="31"/>
      <c r="E100" s="32"/>
      <c r="F100" s="32"/>
    </row>
    <row r="101" spans="1:6">
      <c r="A101" s="10">
        <v>99</v>
      </c>
      <c r="B101" s="64"/>
      <c r="C101" s="31"/>
      <c r="D101" s="31"/>
      <c r="E101" s="32"/>
      <c r="F101" s="32"/>
    </row>
    <row r="102" spans="1:6">
      <c r="A102" s="10">
        <v>110</v>
      </c>
      <c r="B102" s="63"/>
      <c r="C102" s="23"/>
      <c r="D102" s="23"/>
      <c r="E102" s="24"/>
      <c r="F102" s="24"/>
    </row>
  </sheetData>
  <conditionalFormatting sqref="B4:F102">
    <cfRule type="expression" dxfId="2" priority="4">
      <formula>MOD(ROW(),2)=1</formula>
    </cfRule>
  </conditionalFormatting>
  <conditionalFormatting sqref="F4:F102">
    <cfRule type="cellIs" dxfId="1" priority="1" operator="lessThan">
      <formula>0</formula>
    </cfRule>
    <cfRule type="cellIs" dxfId="0" priority="2" operator="greaterThan">
      <formula>0</formula>
    </cfRule>
  </conditionalFormatting>
  <pageMargins left="0.7" right="0.7" top="0.75" bottom="0.75" header="0.3" footer="0.3"/>
  <pageSetup scale="63" fitToHeight="6" orientation="landscape" horizontalDpi="0" verticalDpi="0"/>
  <headerFooter>
    <oddHeader>&amp;A</oddHeader>
    <oddFooter>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2:I41"/>
  <sheetViews>
    <sheetView showGridLines="0" workbookViewId="0"/>
  </sheetViews>
  <sheetFormatPr defaultColWidth="11.09765625" defaultRowHeight="15.6"/>
  <cols>
    <col min="1" max="1" width="3.3984375" customWidth="1"/>
    <col min="2" max="2" width="15" customWidth="1"/>
    <col min="3" max="9" width="20.09765625" style="3" customWidth="1"/>
  </cols>
  <sheetData>
    <row r="2" spans="2:9">
      <c r="B2" s="28" t="s">
        <v>175</v>
      </c>
    </row>
    <row r="3" spans="2:9">
      <c r="B3" s="48" t="s">
        <v>177</v>
      </c>
    </row>
    <row r="4" spans="2:9">
      <c r="B4" s="48" t="s">
        <v>178</v>
      </c>
    </row>
    <row r="5" spans="2:9">
      <c r="B5" s="48" t="s">
        <v>183</v>
      </c>
    </row>
    <row r="6" spans="2:9" ht="8.1" customHeight="1">
      <c r="B6" s="46"/>
    </row>
    <row r="7" spans="2:9">
      <c r="B7" s="49" t="s">
        <v>176</v>
      </c>
      <c r="C7" s="42"/>
    </row>
    <row r="8" spans="2:9">
      <c r="B8" s="47" t="s">
        <v>227</v>
      </c>
      <c r="C8" s="42"/>
    </row>
    <row r="9" spans="2:9">
      <c r="B9" s="47" t="s">
        <v>228</v>
      </c>
      <c r="C9" s="42"/>
    </row>
    <row r="10" spans="2:9">
      <c r="B10" s="47" t="s">
        <v>229</v>
      </c>
    </row>
    <row r="12" spans="2:9" ht="321" customHeight="1"/>
    <row r="13" spans="2:9" s="14" customFormat="1" ht="31.2">
      <c r="B13" s="43" t="s">
        <v>174</v>
      </c>
      <c r="C13" s="15" t="s">
        <v>4</v>
      </c>
      <c r="D13" s="15" t="s">
        <v>12</v>
      </c>
      <c r="E13" s="15" t="s">
        <v>25</v>
      </c>
      <c r="F13" s="15" t="s">
        <v>39</v>
      </c>
      <c r="G13" s="15" t="s">
        <v>40</v>
      </c>
      <c r="H13" s="15" t="s">
        <v>53</v>
      </c>
      <c r="I13" s="15" t="s">
        <v>85</v>
      </c>
    </row>
    <row r="14" spans="2:9">
      <c r="B14" s="65" t="s">
        <v>75</v>
      </c>
      <c r="C14" s="12" t="str">
        <f>IF(C22="","",AVERAGE(C22,#REF!,#REF!,#REF!,#REF!,#REF!,#REF!,#REF!,#REF!,#REF!,#REF!,#REF!,#REF!,#REF!,#REF!,#REF!,#REF!,#REF!,#REF!,#REF!))</f>
        <v/>
      </c>
      <c r="D14" s="12" t="str">
        <f>IF(D22="","",AVERAGE(D22,#REF!,#REF!,#REF!,#REF!,#REF!,#REF!,#REF!,#REF!,#REF!,#REF!,#REF!,#REF!,#REF!,#REF!,#REF!,#REF!,#REF!,#REF!,#REF!))</f>
        <v/>
      </c>
      <c r="E14" s="12" t="str">
        <f>IF(E22="","",AVERAGE(E22,#REF!,#REF!,#REF!,#REF!,#REF!,#REF!,#REF!,#REF!,#REF!,#REF!,#REF!,#REF!,#REF!,#REF!,#REF!,#REF!,#REF!,#REF!,#REF!))</f>
        <v/>
      </c>
      <c r="F14" s="12" t="str">
        <f>IF(F22="","",AVERAGE(F22,#REF!,#REF!,#REF!,#REF!,#REF!,#REF!,#REF!,#REF!,#REF!,#REF!,#REF!,#REF!,#REF!,#REF!,#REF!,#REF!,#REF!,#REF!,#REF!))</f>
        <v/>
      </c>
      <c r="G14" s="12" t="str">
        <f>IF(G22="","",AVERAGE(G22,#REF!,#REF!,#REF!,#REF!,#REF!,#REF!,#REF!,#REF!,#REF!,#REF!,#REF!,#REF!,#REF!,#REF!,#REF!,#REF!,#REF!,#REF!,#REF!))</f>
        <v/>
      </c>
      <c r="H14" s="12" t="str">
        <f>IF(H22="","",AVERAGE(H22,#REF!,#REF!,#REF!,#REF!,#REF!,#REF!,#REF!,#REF!,#REF!,#REF!,#REF!,#REF!,#REF!,#REF!,#REF!,#REF!,#REF!,#REF!,#REF!))</f>
        <v/>
      </c>
      <c r="I14" s="12" t="str">
        <f>IF(I22="","",AVERAGE(I22,#REF!,#REF!,#REF!,#REF!,#REF!,#REF!,#REF!,#REF!,#REF!,#REF!,#REF!,#REF!,#REF!,#REF!,#REF!,#REF!,#REF!,#REF!,#REF!))</f>
        <v/>
      </c>
    </row>
    <row r="15" spans="2:9" s="66" customFormat="1" hidden="1">
      <c r="B15" s="66" t="s">
        <v>76</v>
      </c>
      <c r="C15" s="67" t="e">
        <f>IF(#REF!="","",AVERAGE(#REF!,#REF!,#REF!,#REF!,#REF!,#REF!,#REF!,#REF!,#REF!,#REF!,#REF!,#REF!,#REF!,#REF!,#REF!,#REF!,#REF!,#REF!,#REF!,#REF!))</f>
        <v>#REF!</v>
      </c>
      <c r="D15" s="67" t="e">
        <f>IF(#REF!="","",AVERAGE(#REF!,#REF!,#REF!,#REF!,#REF!,#REF!,#REF!,#REF!,#REF!,#REF!,#REF!,#REF!,#REF!,#REF!,#REF!,#REF!,#REF!,#REF!,#REF!,#REF!))</f>
        <v>#REF!</v>
      </c>
      <c r="E15" s="67" t="e">
        <f>IF(#REF!="","",AVERAGE(#REF!,#REF!,#REF!,#REF!,#REF!,#REF!,#REF!,#REF!,#REF!,#REF!,#REF!,#REF!,#REF!,#REF!,#REF!,#REF!,#REF!,#REF!,#REF!,#REF!))</f>
        <v>#REF!</v>
      </c>
      <c r="F15" s="67" t="e">
        <f>IF(#REF!="","",AVERAGE(#REF!,#REF!,#REF!,#REF!,#REF!,#REF!,#REF!,#REF!,#REF!,#REF!,#REF!,#REF!,#REF!,#REF!,#REF!,#REF!,#REF!,#REF!,#REF!,#REF!))</f>
        <v>#REF!</v>
      </c>
      <c r="G15" s="67" t="e">
        <f>IF(#REF!="","",AVERAGE(#REF!,#REF!,#REF!,#REF!,#REF!,#REF!,#REF!,#REF!,#REF!,#REF!,#REF!,#REF!,#REF!,#REF!,#REF!,#REF!,#REF!,#REF!,#REF!,#REF!))</f>
        <v>#REF!</v>
      </c>
      <c r="H15" s="67" t="e">
        <f>IF(#REF!="","",AVERAGE(#REF!,#REF!,#REF!,#REF!,#REF!,#REF!,#REF!,#REF!,#REF!,#REF!,#REF!,#REF!,#REF!,#REF!,#REF!,#REF!,#REF!,#REF!,#REF!,#REF!))</f>
        <v>#REF!</v>
      </c>
      <c r="I15" s="67" t="e">
        <f>IF(#REF!="","",AVERAGE(#REF!,#REF!,#REF!,#REF!,#REF!,#REF!,#REF!,#REF!,#REF!,#REF!,#REF!,#REF!,#REF!,#REF!,#REF!,#REF!,#REF!,#REF!,#REF!,#REF!))</f>
        <v>#REF!</v>
      </c>
    </row>
    <row r="16" spans="2:9" s="68" customFormat="1" hidden="1">
      <c r="B16" s="68" t="s">
        <v>77</v>
      </c>
      <c r="C16" s="69" t="e">
        <f>IF(#REF!="","",AVERAGE(#REF!,#REF!,#REF!,#REF!,#REF!,#REF!,#REF!,#REF!,#REF!,#REF!,#REF!,#REF!,#REF!,#REF!,#REF!,#REF!,#REF!,#REF!,#REF!,#REF!))</f>
        <v>#REF!</v>
      </c>
      <c r="D16" s="69" t="e">
        <f>IF(#REF!="","",AVERAGE(#REF!,#REF!,#REF!,#REF!,#REF!,#REF!,#REF!,#REF!,#REF!,#REF!,#REF!,#REF!,#REF!,#REF!,#REF!,#REF!,#REF!,#REF!,#REF!,#REF!))</f>
        <v>#REF!</v>
      </c>
      <c r="E16" s="69" t="e">
        <f>IF(#REF!="","",AVERAGE(#REF!,#REF!,#REF!,#REF!,#REF!,#REF!,#REF!,#REF!,#REF!,#REF!,#REF!,#REF!,#REF!,#REF!,#REF!,#REF!,#REF!,#REF!,#REF!,#REF!))</f>
        <v>#REF!</v>
      </c>
      <c r="F16" s="69" t="e">
        <f>IF(#REF!="","",AVERAGE(#REF!,#REF!,#REF!,#REF!,#REF!,#REF!,#REF!,#REF!,#REF!,#REF!,#REF!,#REF!,#REF!,#REF!,#REF!,#REF!,#REF!,#REF!,#REF!,#REF!))</f>
        <v>#REF!</v>
      </c>
      <c r="G16" s="69" t="e">
        <f>IF(#REF!="","",AVERAGE(#REF!,#REF!,#REF!,#REF!,#REF!,#REF!,#REF!,#REF!,#REF!,#REF!,#REF!,#REF!,#REF!,#REF!,#REF!,#REF!,#REF!,#REF!,#REF!,#REF!))</f>
        <v>#REF!</v>
      </c>
      <c r="H16" s="69" t="e">
        <f>IF(#REF!="","",AVERAGE(#REF!,#REF!,#REF!,#REF!,#REF!,#REF!,#REF!,#REF!,#REF!,#REF!,#REF!,#REF!,#REF!,#REF!,#REF!,#REF!,#REF!,#REF!,#REF!,#REF!))</f>
        <v>#REF!</v>
      </c>
      <c r="I16" s="69" t="e">
        <f>IF(#REF!="","",AVERAGE(#REF!,#REF!,#REF!,#REF!,#REF!,#REF!,#REF!,#REF!,#REF!,#REF!,#REF!,#REF!,#REF!,#REF!,#REF!,#REF!,#REF!,#REF!,#REF!,#REF!))</f>
        <v>#REF!</v>
      </c>
    </row>
    <row r="18" spans="2:9" ht="16.2" thickBot="1">
      <c r="B18" s="82" t="s">
        <v>231</v>
      </c>
      <c r="C18" s="45"/>
      <c r="D18" s="45"/>
      <c r="E18" s="45"/>
      <c r="F18" s="45"/>
      <c r="G18" s="45"/>
      <c r="H18" s="45"/>
      <c r="I18" s="45"/>
    </row>
    <row r="19" spans="2:9" ht="9" customHeight="1" thickTop="1">
      <c r="B19" s="44"/>
    </row>
    <row r="20" spans="2:9">
      <c r="B20" s="70" t="s">
        <v>230</v>
      </c>
    </row>
    <row r="21" spans="2:9" ht="31.2">
      <c r="C21" s="42" t="s">
        <v>4</v>
      </c>
      <c r="D21" s="42" t="s">
        <v>12</v>
      </c>
      <c r="E21" s="42" t="s">
        <v>25</v>
      </c>
      <c r="F21" s="42" t="s">
        <v>39</v>
      </c>
      <c r="G21" s="42" t="s">
        <v>40</v>
      </c>
      <c r="H21" s="42" t="s">
        <v>53</v>
      </c>
      <c r="I21" s="42" t="s">
        <v>85</v>
      </c>
    </row>
    <row r="22" spans="2:9">
      <c r="B22" s="72" t="s">
        <v>154</v>
      </c>
      <c r="C22" s="73"/>
      <c r="D22" s="74"/>
      <c r="E22" s="74"/>
      <c r="F22" s="74"/>
      <c r="G22" s="74"/>
      <c r="H22" s="74"/>
      <c r="I22" s="75"/>
    </row>
    <row r="23" spans="2:9">
      <c r="B23" s="72" t="s">
        <v>155</v>
      </c>
      <c r="C23" s="76"/>
      <c r="D23" s="77"/>
      <c r="E23" s="77"/>
      <c r="F23" s="77"/>
      <c r="G23" s="77"/>
      <c r="H23" s="77"/>
      <c r="I23" s="78"/>
    </row>
    <row r="24" spans="2:9">
      <c r="B24" s="72" t="s">
        <v>156</v>
      </c>
      <c r="C24" s="76"/>
      <c r="D24" s="77"/>
      <c r="E24" s="77"/>
      <c r="F24" s="77"/>
      <c r="G24" s="77"/>
      <c r="H24" s="77"/>
      <c r="I24" s="78"/>
    </row>
    <row r="25" spans="2:9">
      <c r="B25" s="72" t="s">
        <v>157</v>
      </c>
      <c r="C25" s="76"/>
      <c r="D25" s="77"/>
      <c r="E25" s="77"/>
      <c r="F25" s="77"/>
      <c r="G25" s="77"/>
      <c r="H25" s="77"/>
      <c r="I25" s="78"/>
    </row>
    <row r="26" spans="2:9">
      <c r="B26" s="72" t="s">
        <v>158</v>
      </c>
      <c r="C26" s="76"/>
      <c r="D26" s="77"/>
      <c r="E26" s="77"/>
      <c r="F26" s="77"/>
      <c r="G26" s="77"/>
      <c r="H26" s="77"/>
      <c r="I26" s="78"/>
    </row>
    <row r="27" spans="2:9">
      <c r="B27" s="72" t="s">
        <v>159</v>
      </c>
      <c r="C27" s="76"/>
      <c r="D27" s="77"/>
      <c r="E27" s="77"/>
      <c r="F27" s="77"/>
      <c r="G27" s="77"/>
      <c r="H27" s="77"/>
      <c r="I27" s="78"/>
    </row>
    <row r="28" spans="2:9">
      <c r="B28" s="72" t="s">
        <v>160</v>
      </c>
      <c r="C28" s="76"/>
      <c r="D28" s="77"/>
      <c r="E28" s="77"/>
      <c r="F28" s="77"/>
      <c r="G28" s="77"/>
      <c r="H28" s="77"/>
      <c r="I28" s="78"/>
    </row>
    <row r="29" spans="2:9">
      <c r="B29" s="72" t="s">
        <v>161</v>
      </c>
      <c r="C29" s="76"/>
      <c r="D29" s="77"/>
      <c r="E29" s="77"/>
      <c r="F29" s="77"/>
      <c r="G29" s="77"/>
      <c r="H29" s="77"/>
      <c r="I29" s="78"/>
    </row>
    <row r="30" spans="2:9">
      <c r="B30" s="72" t="s">
        <v>162</v>
      </c>
      <c r="C30" s="76"/>
      <c r="D30" s="77"/>
      <c r="E30" s="77"/>
      <c r="F30" s="77"/>
      <c r="G30" s="77"/>
      <c r="H30" s="77"/>
      <c r="I30" s="78"/>
    </row>
    <row r="31" spans="2:9">
      <c r="B31" s="72" t="s">
        <v>163</v>
      </c>
      <c r="C31" s="76"/>
      <c r="D31" s="77"/>
      <c r="E31" s="77"/>
      <c r="F31" s="77"/>
      <c r="G31" s="77"/>
      <c r="H31" s="77"/>
      <c r="I31" s="78"/>
    </row>
    <row r="32" spans="2:9">
      <c r="B32" s="72" t="s">
        <v>164</v>
      </c>
      <c r="C32" s="76"/>
      <c r="D32" s="77"/>
      <c r="E32" s="77"/>
      <c r="F32" s="77"/>
      <c r="G32" s="77"/>
      <c r="H32" s="77"/>
      <c r="I32" s="78"/>
    </row>
    <row r="33" spans="2:9">
      <c r="B33" s="72" t="s">
        <v>165</v>
      </c>
      <c r="C33" s="76"/>
      <c r="D33" s="77"/>
      <c r="E33" s="77"/>
      <c r="F33" s="77"/>
      <c r="G33" s="77"/>
      <c r="H33" s="77"/>
      <c r="I33" s="78"/>
    </row>
    <row r="34" spans="2:9">
      <c r="B34" s="72" t="s">
        <v>166</v>
      </c>
      <c r="C34" s="76"/>
      <c r="D34" s="77"/>
      <c r="E34" s="77"/>
      <c r="F34" s="77"/>
      <c r="G34" s="77"/>
      <c r="H34" s="77"/>
      <c r="I34" s="78"/>
    </row>
    <row r="35" spans="2:9">
      <c r="B35" s="72" t="s">
        <v>167</v>
      </c>
      <c r="C35" s="76"/>
      <c r="D35" s="77"/>
      <c r="E35" s="77"/>
      <c r="F35" s="77"/>
      <c r="G35" s="77"/>
      <c r="H35" s="77"/>
      <c r="I35" s="78"/>
    </row>
    <row r="36" spans="2:9">
      <c r="B36" s="72" t="s">
        <v>168</v>
      </c>
      <c r="C36" s="76"/>
      <c r="D36" s="77"/>
      <c r="E36" s="77"/>
      <c r="F36" s="77"/>
      <c r="G36" s="77"/>
      <c r="H36" s="77"/>
      <c r="I36" s="78"/>
    </row>
    <row r="37" spans="2:9">
      <c r="B37" s="72" t="s">
        <v>169</v>
      </c>
      <c r="C37" s="76"/>
      <c r="D37" s="77"/>
      <c r="E37" s="77"/>
      <c r="F37" s="77"/>
      <c r="G37" s="77"/>
      <c r="H37" s="77"/>
      <c r="I37" s="78"/>
    </row>
    <row r="38" spans="2:9">
      <c r="B38" s="72" t="s">
        <v>170</v>
      </c>
      <c r="C38" s="76"/>
      <c r="D38" s="77"/>
      <c r="E38" s="77"/>
      <c r="F38" s="77"/>
      <c r="G38" s="77"/>
      <c r="H38" s="77"/>
      <c r="I38" s="78"/>
    </row>
    <row r="39" spans="2:9">
      <c r="B39" s="72" t="s">
        <v>171</v>
      </c>
      <c r="C39" s="76"/>
      <c r="D39" s="77"/>
      <c r="E39" s="77"/>
      <c r="F39" s="77"/>
      <c r="G39" s="77"/>
      <c r="H39" s="77"/>
      <c r="I39" s="78"/>
    </row>
    <row r="40" spans="2:9">
      <c r="B40" s="72" t="s">
        <v>172</v>
      </c>
      <c r="C40" s="76"/>
      <c r="D40" s="77"/>
      <c r="E40" s="77"/>
      <c r="F40" s="77"/>
      <c r="G40" s="77"/>
      <c r="H40" s="77"/>
      <c r="I40" s="78"/>
    </row>
    <row r="41" spans="2:9">
      <c r="B41" s="72" t="s">
        <v>173</v>
      </c>
      <c r="C41" s="79"/>
      <c r="D41" s="80"/>
      <c r="E41" s="80"/>
      <c r="F41" s="80"/>
      <c r="G41" s="80"/>
      <c r="H41" s="80"/>
      <c r="I41" s="81"/>
    </row>
  </sheetData>
  <phoneticPr fontId="2" type="noConversion"/>
  <pageMargins left="0.7" right="0.7" top="0.75" bottom="0.75" header="0.3" footer="0.3"/>
  <pageSetup scale="68" orientation="landscape" horizontalDpi="0" verticalDpi="0"/>
  <headerFooter>
    <oddHeader>&amp;A</oddHeader>
    <oddFoote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Current Culture</vt:lpstr>
      <vt:lpstr>coreStmts</vt:lpstr>
      <vt:lpstr>Graph</vt:lpstr>
      <vt:lpstr>Gaps</vt:lpstr>
      <vt:lpstr>Gaps - Sort by Size</vt:lpstr>
      <vt:lpstr>Aggregation Worksheet</vt:lpstr>
      <vt:lpstr>'Aggregation Worksheet'!Print_Area</vt:lpstr>
      <vt:lpstr>'Current Culture'!Print_Area</vt:lpstr>
      <vt:lpstr>Gaps!Print_Area</vt:lpstr>
      <vt:lpstr>'Gaps - Sort by Size'!Print_Area</vt:lpstr>
      <vt:lpstr>Graph!Print_Area</vt:lpstr>
      <vt:lpstr>Instructions!Print_Area</vt:lpstr>
      <vt:lpstr>'Current Culture'!Print_Titles</vt:lpstr>
      <vt:lpstr>Gaps!Print_Titles</vt:lpstr>
      <vt:lpstr>'Gaps - Sort by Size'!Print_Titles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Bernadette Doerr</dc:creator>
  <cp:lastModifiedBy>Rich Becker (s)</cp:lastModifiedBy>
  <dcterms:created xsi:type="dcterms:W3CDTF">2017-10-06T23:31:52Z</dcterms:created>
  <dcterms:modified xsi:type="dcterms:W3CDTF">2018-10-26T21:26:57Z</dcterms:modified>
</cp:coreProperties>
</file>